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105" windowWidth="11520" windowHeight="9585"/>
  </bookViews>
  <sheets>
    <sheet name="A" sheetId="1" r:id="rId1"/>
  </sheets>
  <definedNames>
    <definedName name="_Order1" hidden="1">255</definedName>
    <definedName name="_xlnm.Print_Area" localSheetId="0">A!$A$1:$AB$455</definedName>
  </definedNames>
  <calcPr calcId="145621"/>
</workbook>
</file>

<file path=xl/calcChain.xml><?xml version="1.0" encoding="utf-8"?>
<calcChain xmlns="http://schemas.openxmlformats.org/spreadsheetml/2006/main">
  <c r="U423" i="1"/>
  <c r="S423"/>
  <c r="R423"/>
  <c r="C423"/>
  <c r="H423" s="1"/>
  <c r="L423" l="1"/>
  <c r="Z423" s="1"/>
  <c r="K423"/>
  <c r="Y423" s="1"/>
  <c r="J423"/>
  <c r="X423" s="1"/>
  <c r="V423"/>
  <c r="I423"/>
  <c r="W423" s="1"/>
  <c r="Q423"/>
  <c r="R422" l="1"/>
  <c r="S422"/>
  <c r="U422"/>
  <c r="C422"/>
  <c r="Q422" s="1"/>
  <c r="H422" l="1"/>
  <c r="U451"/>
  <c r="S451"/>
  <c r="R451"/>
  <c r="U421"/>
  <c r="S421"/>
  <c r="R421"/>
  <c r="J422" l="1"/>
  <c r="X422" s="1"/>
  <c r="V422"/>
  <c r="I422"/>
  <c r="W422" s="1"/>
  <c r="L422"/>
  <c r="Z422" s="1"/>
  <c r="K422"/>
  <c r="Y422" s="1"/>
  <c r="U452"/>
  <c r="S452"/>
  <c r="R452"/>
  <c r="AJ334" l="1"/>
  <c r="C334" s="1"/>
  <c r="AJ331"/>
  <c r="C331" s="1"/>
  <c r="AJ341"/>
  <c r="C341" s="1"/>
  <c r="AJ320"/>
  <c r="C320" s="1"/>
  <c r="AJ335"/>
  <c r="C335" s="1"/>
  <c r="AN335"/>
  <c r="C336" s="1"/>
  <c r="AN332"/>
  <c r="C333" s="1"/>
  <c r="AJ332"/>
  <c r="C332" s="1"/>
  <c r="AK112" l="1"/>
  <c r="AC111" s="1"/>
  <c r="C116" l="1"/>
  <c r="AJ249"/>
  <c r="AG249" l="1"/>
  <c r="C159"/>
  <c r="C155"/>
  <c r="C151"/>
  <c r="C147"/>
  <c r="C143"/>
  <c r="C139"/>
  <c r="C135"/>
  <c r="C131"/>
  <c r="C127"/>
  <c r="C123"/>
  <c r="C119"/>
  <c r="C115"/>
  <c r="C114"/>
  <c r="C158"/>
  <c r="C154"/>
  <c r="C150"/>
  <c r="C146"/>
  <c r="C142"/>
  <c r="C138"/>
  <c r="C134"/>
  <c r="C130"/>
  <c r="C126"/>
  <c r="C122"/>
  <c r="C118"/>
  <c r="C161"/>
  <c r="C157"/>
  <c r="C153"/>
  <c r="C149"/>
  <c r="C145"/>
  <c r="C141"/>
  <c r="C137"/>
  <c r="C133"/>
  <c r="C129"/>
  <c r="C125"/>
  <c r="C121"/>
  <c r="C117"/>
  <c r="C160"/>
  <c r="C156"/>
  <c r="C152"/>
  <c r="C148"/>
  <c r="C144"/>
  <c r="C140"/>
  <c r="C136"/>
  <c r="C132"/>
  <c r="C128"/>
  <c r="C124"/>
  <c r="C120"/>
  <c r="AI200"/>
  <c r="AK200" s="1"/>
  <c r="G200" s="1"/>
  <c r="U200" s="1"/>
  <c r="S200"/>
  <c r="R200"/>
  <c r="AG169" l="1"/>
  <c r="AF169"/>
  <c r="U161" l="1"/>
  <c r="S161"/>
  <c r="R161"/>
  <c r="U160"/>
  <c r="S160"/>
  <c r="R160"/>
  <c r="U159"/>
  <c r="S159"/>
  <c r="R159"/>
  <c r="U158"/>
  <c r="S158"/>
  <c r="R158"/>
  <c r="U157"/>
  <c r="S157"/>
  <c r="R157"/>
  <c r="U156"/>
  <c r="S156"/>
  <c r="R156"/>
  <c r="U155"/>
  <c r="S155"/>
  <c r="R155"/>
  <c r="U154"/>
  <c r="S154"/>
  <c r="R154"/>
  <c r="U153"/>
  <c r="S153"/>
  <c r="R153"/>
  <c r="U420" l="1"/>
  <c r="S420"/>
  <c r="R420"/>
  <c r="U341" l="1"/>
  <c r="S341"/>
  <c r="R341"/>
  <c r="AJ11" l="1"/>
  <c r="AG6" s="1"/>
  <c r="U419" l="1"/>
  <c r="S419"/>
  <c r="R419"/>
  <c r="U418" l="1"/>
  <c r="S418"/>
  <c r="R418"/>
  <c r="AH357" l="1"/>
  <c r="AH356"/>
  <c r="AH308"/>
  <c r="AH309"/>
  <c r="AH307"/>
  <c r="AH306"/>
  <c r="AH305"/>
  <c r="AH304"/>
  <c r="AH303"/>
  <c r="AH302"/>
  <c r="AH301"/>
  <c r="AH300"/>
  <c r="AH290"/>
  <c r="AH289"/>
  <c r="AH288"/>
  <c r="AH287"/>
  <c r="AH286"/>
  <c r="AH285"/>
  <c r="AH284"/>
  <c r="AH283"/>
  <c r="AH282"/>
  <c r="AH281"/>
  <c r="AI199"/>
  <c r="AI198"/>
  <c r="AI197"/>
  <c r="AI196"/>
  <c r="AI195"/>
  <c r="AI194"/>
  <c r="AI193"/>
  <c r="AI192"/>
  <c r="AI191"/>
  <c r="AI190"/>
  <c r="AI189"/>
  <c r="AI188"/>
  <c r="AI187"/>
  <c r="AI186"/>
  <c r="AI185"/>
  <c r="AI184"/>
  <c r="AI183"/>
  <c r="AI182"/>
  <c r="AI181"/>
  <c r="AI180"/>
  <c r="AI179"/>
  <c r="AI178"/>
  <c r="AI177"/>
  <c r="AI176"/>
  <c r="AI175"/>
  <c r="AI174"/>
  <c r="AI173"/>
  <c r="AI172"/>
  <c r="AI171"/>
  <c r="AH105"/>
  <c r="AH104"/>
  <c r="AH103"/>
  <c r="AH102"/>
  <c r="AH101"/>
  <c r="AH100"/>
  <c r="AH99"/>
  <c r="AH98"/>
  <c r="AH97"/>
  <c r="AH96"/>
  <c r="AH95"/>
  <c r="AH94"/>
  <c r="AH93"/>
  <c r="AH92"/>
  <c r="AH91"/>
  <c r="AH90"/>
  <c r="AH89"/>
  <c r="AH88"/>
  <c r="AH87"/>
  <c r="S379"/>
  <c r="S378"/>
  <c r="AJ10"/>
  <c r="U340"/>
  <c r="S340"/>
  <c r="R340"/>
  <c r="AH368"/>
  <c r="AJ368" s="1"/>
  <c r="G368" s="1"/>
  <c r="U368" s="1"/>
  <c r="AH367"/>
  <c r="AJ367" s="1"/>
  <c r="G367" s="1"/>
  <c r="U367" s="1"/>
  <c r="AH366"/>
  <c r="AJ366" s="1"/>
  <c r="G366" s="1"/>
  <c r="U366" s="1"/>
  <c r="S367"/>
  <c r="S368"/>
  <c r="S366"/>
  <c r="T328"/>
  <c r="R330"/>
  <c r="R329"/>
  <c r="R328"/>
  <c r="S328"/>
  <c r="S330"/>
  <c r="T330"/>
  <c r="T329"/>
  <c r="U328"/>
  <c r="U330"/>
  <c r="U329"/>
  <c r="S329"/>
  <c r="AH379" l="1"/>
  <c r="AJ379" s="1"/>
  <c r="G379" s="1"/>
  <c r="U379" s="1"/>
  <c r="AH378"/>
  <c r="AJ378" s="1"/>
  <c r="G378" s="1"/>
  <c r="U378" s="1"/>
  <c r="U343"/>
  <c r="U339"/>
  <c r="S339"/>
  <c r="R339"/>
  <c r="U338"/>
  <c r="S338"/>
  <c r="R338"/>
  <c r="U337"/>
  <c r="S337"/>
  <c r="R337"/>
  <c r="AB391"/>
  <c r="U335"/>
  <c r="S335"/>
  <c r="U332"/>
  <c r="S332"/>
  <c r="U336"/>
  <c r="U334"/>
  <c r="S334"/>
  <c r="AE363"/>
  <c r="U333"/>
  <c r="U331"/>
  <c r="S331"/>
  <c r="R256" l="1"/>
  <c r="S256"/>
  <c r="U256"/>
  <c r="R257"/>
  <c r="S257"/>
  <c r="U257"/>
  <c r="Q341" l="1"/>
  <c r="H341"/>
  <c r="AD363"/>
  <c r="Q333"/>
  <c r="Q336"/>
  <c r="S327"/>
  <c r="AF326"/>
  <c r="U326"/>
  <c r="R326"/>
  <c r="AJ37"/>
  <c r="AD35" s="1"/>
  <c r="I341" l="1"/>
  <c r="W341" s="1"/>
  <c r="L341"/>
  <c r="Z341" s="1"/>
  <c r="K341"/>
  <c r="Y341" s="1"/>
  <c r="V341"/>
  <c r="AC341"/>
  <c r="AD341" s="1"/>
  <c r="AE341" s="1"/>
  <c r="AF341" s="1"/>
  <c r="J341" s="1"/>
  <c r="X341" s="1"/>
  <c r="AJ64"/>
  <c r="AG64" s="1"/>
  <c r="C64" s="1"/>
  <c r="C93" s="1"/>
  <c r="S49" l="1"/>
  <c r="S48"/>
  <c r="R48"/>
  <c r="S47"/>
  <c r="R47"/>
  <c r="S46"/>
  <c r="S45"/>
  <c r="R45"/>
  <c r="S44"/>
  <c r="R44"/>
  <c r="S43"/>
  <c r="R43"/>
  <c r="S42"/>
  <c r="R42"/>
  <c r="S41"/>
  <c r="R41"/>
  <c r="S40"/>
  <c r="R40"/>
  <c r="S39"/>
  <c r="R39"/>
  <c r="S38"/>
  <c r="R38"/>
  <c r="U49"/>
  <c r="AJ55"/>
  <c r="AC54" s="1"/>
  <c r="C63" s="1"/>
  <c r="AJ8"/>
  <c r="AD6" s="1"/>
  <c r="C11" s="1"/>
  <c r="AJ397"/>
  <c r="AE394" s="1"/>
  <c r="U417"/>
  <c r="S417"/>
  <c r="R417"/>
  <c r="AJ24"/>
  <c r="AC23" s="1"/>
  <c r="U18"/>
  <c r="S18"/>
  <c r="R18"/>
  <c r="R11"/>
  <c r="AJ433"/>
  <c r="AC432" s="1"/>
  <c r="C451" s="1"/>
  <c r="U449"/>
  <c r="S449"/>
  <c r="R449"/>
  <c r="U448"/>
  <c r="S448"/>
  <c r="R448"/>
  <c r="U447"/>
  <c r="S447"/>
  <c r="R447"/>
  <c r="U446"/>
  <c r="S446"/>
  <c r="R446"/>
  <c r="U450"/>
  <c r="S450"/>
  <c r="R450"/>
  <c r="U151"/>
  <c r="S151"/>
  <c r="R151"/>
  <c r="AJ357"/>
  <c r="G357" s="1"/>
  <c r="U357" s="1"/>
  <c r="AJ356"/>
  <c r="G356" s="1"/>
  <c r="U356" s="1"/>
  <c r="AJ309"/>
  <c r="G309" s="1"/>
  <c r="U309" s="1"/>
  <c r="AJ308"/>
  <c r="G308" s="1"/>
  <c r="U308" s="1"/>
  <c r="AJ307"/>
  <c r="G307" s="1"/>
  <c r="U307" s="1"/>
  <c r="AJ306"/>
  <c r="G306" s="1"/>
  <c r="U306" s="1"/>
  <c r="AJ305"/>
  <c r="G305" s="1"/>
  <c r="U305" s="1"/>
  <c r="AJ304"/>
  <c r="G304" s="1"/>
  <c r="U304" s="1"/>
  <c r="AJ303"/>
  <c r="G303" s="1"/>
  <c r="U303" s="1"/>
  <c r="AJ302"/>
  <c r="G302" s="1"/>
  <c r="U302" s="1"/>
  <c r="AJ301"/>
  <c r="G301" s="1"/>
  <c r="U301" s="1"/>
  <c r="AJ300"/>
  <c r="G300" s="1"/>
  <c r="AJ290"/>
  <c r="G290" s="1"/>
  <c r="AJ289"/>
  <c r="G289" s="1"/>
  <c r="U289" s="1"/>
  <c r="AJ288"/>
  <c r="G288" s="1"/>
  <c r="U288" s="1"/>
  <c r="AJ287"/>
  <c r="G287" s="1"/>
  <c r="U287" s="1"/>
  <c r="AJ286"/>
  <c r="G286" s="1"/>
  <c r="U286" s="1"/>
  <c r="AJ285"/>
  <c r="G285" s="1"/>
  <c r="U285" s="1"/>
  <c r="AJ284"/>
  <c r="G284" s="1"/>
  <c r="U284" s="1"/>
  <c r="AJ283"/>
  <c r="G283" s="1"/>
  <c r="U283" s="1"/>
  <c r="AJ282"/>
  <c r="G282" s="1"/>
  <c r="U282" s="1"/>
  <c r="AJ281"/>
  <c r="G281" s="1"/>
  <c r="U281" s="1"/>
  <c r="AK199"/>
  <c r="G199" s="1"/>
  <c r="U199" s="1"/>
  <c r="AK198"/>
  <c r="G198" s="1"/>
  <c r="U198" s="1"/>
  <c r="AK197"/>
  <c r="G197" s="1"/>
  <c r="U197" s="1"/>
  <c r="AK196"/>
  <c r="G196" s="1"/>
  <c r="U196" s="1"/>
  <c r="AK195"/>
  <c r="G195" s="1"/>
  <c r="U195" s="1"/>
  <c r="AK194"/>
  <c r="G194" s="1"/>
  <c r="U194" s="1"/>
  <c r="AK193"/>
  <c r="G193" s="1"/>
  <c r="U193" s="1"/>
  <c r="AK192"/>
  <c r="G192" s="1"/>
  <c r="U192" s="1"/>
  <c r="AK191"/>
  <c r="G191" s="1"/>
  <c r="U191" s="1"/>
  <c r="AK190"/>
  <c r="G190" s="1"/>
  <c r="U190" s="1"/>
  <c r="AK189"/>
  <c r="G189" s="1"/>
  <c r="U189" s="1"/>
  <c r="AK188"/>
  <c r="G188" s="1"/>
  <c r="U188" s="1"/>
  <c r="AK187"/>
  <c r="G187" s="1"/>
  <c r="U187" s="1"/>
  <c r="AK186"/>
  <c r="G186" s="1"/>
  <c r="U186" s="1"/>
  <c r="AK185"/>
  <c r="G185" s="1"/>
  <c r="U185" s="1"/>
  <c r="AK184"/>
  <c r="G184" s="1"/>
  <c r="U184" s="1"/>
  <c r="AK183"/>
  <c r="G183" s="1"/>
  <c r="U183" s="1"/>
  <c r="AK182"/>
  <c r="G182" s="1"/>
  <c r="U182" s="1"/>
  <c r="AK181"/>
  <c r="G181" s="1"/>
  <c r="U181" s="1"/>
  <c r="AK180"/>
  <c r="G180" s="1"/>
  <c r="U180" s="1"/>
  <c r="AK179"/>
  <c r="G179" s="1"/>
  <c r="U179" s="1"/>
  <c r="AK178"/>
  <c r="G178" s="1"/>
  <c r="U178" s="1"/>
  <c r="AK177"/>
  <c r="G177" s="1"/>
  <c r="AK176"/>
  <c r="G176" s="1"/>
  <c r="U176" s="1"/>
  <c r="AK175"/>
  <c r="G175" s="1"/>
  <c r="U175" s="1"/>
  <c r="AK174"/>
  <c r="G174" s="1"/>
  <c r="U174" s="1"/>
  <c r="AK173"/>
  <c r="G173" s="1"/>
  <c r="U173" s="1"/>
  <c r="AK172"/>
  <c r="G172" s="1"/>
  <c r="U172" s="1"/>
  <c r="AK171"/>
  <c r="G171" s="1"/>
  <c r="AJ87"/>
  <c r="G87" s="1"/>
  <c r="AJ88"/>
  <c r="G88" s="1"/>
  <c r="U88" s="1"/>
  <c r="AJ89"/>
  <c r="G89" s="1"/>
  <c r="U89" s="1"/>
  <c r="AJ90"/>
  <c r="G90" s="1"/>
  <c r="U90" s="1"/>
  <c r="AJ91"/>
  <c r="G91" s="1"/>
  <c r="U91" s="1"/>
  <c r="AJ92"/>
  <c r="G92" s="1"/>
  <c r="U92" s="1"/>
  <c r="AJ93"/>
  <c r="G93" s="1"/>
  <c r="U93" s="1"/>
  <c r="AJ94"/>
  <c r="G94" s="1"/>
  <c r="U94" s="1"/>
  <c r="AJ95"/>
  <c r="G95" s="1"/>
  <c r="AJ96"/>
  <c r="G96" s="1"/>
  <c r="U96" s="1"/>
  <c r="AJ97"/>
  <c r="G97" s="1"/>
  <c r="U97" s="1"/>
  <c r="AJ98"/>
  <c r="G98" s="1"/>
  <c r="AJ99"/>
  <c r="G99" s="1"/>
  <c r="U99" s="1"/>
  <c r="AJ100"/>
  <c r="G100" s="1"/>
  <c r="AJ101"/>
  <c r="G101" s="1"/>
  <c r="U101" s="1"/>
  <c r="AJ102"/>
  <c r="G102" s="1"/>
  <c r="AJ103"/>
  <c r="G103" s="1"/>
  <c r="U103" s="1"/>
  <c r="AJ104"/>
  <c r="G104" s="1"/>
  <c r="U104" s="1"/>
  <c r="AJ105"/>
  <c r="G105" s="1"/>
  <c r="AJ106"/>
  <c r="AF6"/>
  <c r="AJ9"/>
  <c r="AE6" s="1"/>
  <c r="C12" s="1"/>
  <c r="AJ7"/>
  <c r="AC6" s="1"/>
  <c r="C10" s="1"/>
  <c r="Q10" s="1"/>
  <c r="U16"/>
  <c r="U15"/>
  <c r="U14"/>
  <c r="U13"/>
  <c r="S16"/>
  <c r="R16"/>
  <c r="S15"/>
  <c r="R15"/>
  <c r="S14"/>
  <c r="R14"/>
  <c r="S13"/>
  <c r="R13"/>
  <c r="U12"/>
  <c r="S12"/>
  <c r="R12"/>
  <c r="S198"/>
  <c r="R198"/>
  <c r="U150"/>
  <c r="S150"/>
  <c r="R150"/>
  <c r="AJ56"/>
  <c r="AD54" s="1"/>
  <c r="C57" s="1"/>
  <c r="U78"/>
  <c r="S78"/>
  <c r="R78"/>
  <c r="U77"/>
  <c r="S77"/>
  <c r="R77"/>
  <c r="U76"/>
  <c r="S76"/>
  <c r="R76"/>
  <c r="U149"/>
  <c r="S149"/>
  <c r="R149"/>
  <c r="AJ385"/>
  <c r="AC384" s="1"/>
  <c r="U388"/>
  <c r="S388"/>
  <c r="R388"/>
  <c r="AJ236"/>
  <c r="AJ208"/>
  <c r="AD206" s="1"/>
  <c r="C226" s="1"/>
  <c r="H226" s="1"/>
  <c r="L226" s="1"/>
  <c r="Z226" s="1"/>
  <c r="AJ209"/>
  <c r="AE206" s="1"/>
  <c r="C227" s="1"/>
  <c r="AJ210"/>
  <c r="AF206" s="1"/>
  <c r="C230" s="1"/>
  <c r="AJ207"/>
  <c r="AC206" s="1"/>
  <c r="U230"/>
  <c r="S230"/>
  <c r="R230"/>
  <c r="AJ245"/>
  <c r="AD244" s="1"/>
  <c r="U255"/>
  <c r="S255"/>
  <c r="R255"/>
  <c r="U254"/>
  <c r="S254"/>
  <c r="R254"/>
  <c r="U17"/>
  <c r="S17"/>
  <c r="R17"/>
  <c r="AJ315"/>
  <c r="AC314" s="1"/>
  <c r="U387"/>
  <c r="S387"/>
  <c r="R387"/>
  <c r="S199"/>
  <c r="R199"/>
  <c r="U152"/>
  <c r="S152"/>
  <c r="R152"/>
  <c r="AJ396"/>
  <c r="AD394" s="1"/>
  <c r="C421" s="1"/>
  <c r="U416"/>
  <c r="S416"/>
  <c r="R416"/>
  <c r="U415"/>
  <c r="S415"/>
  <c r="R415"/>
  <c r="AJ434"/>
  <c r="AD432" s="1"/>
  <c r="C453" s="1"/>
  <c r="H453" s="1"/>
  <c r="L453" s="1"/>
  <c r="Z453" s="1"/>
  <c r="AJ395"/>
  <c r="AC394" s="1"/>
  <c r="AJ246"/>
  <c r="AE244" s="1"/>
  <c r="AJ244"/>
  <c r="AC244" s="1"/>
  <c r="AJ36"/>
  <c r="AC35" s="1"/>
  <c r="U48"/>
  <c r="U47"/>
  <c r="U46"/>
  <c r="U45"/>
  <c r="U44"/>
  <c r="U43"/>
  <c r="U42"/>
  <c r="U41"/>
  <c r="U40"/>
  <c r="U39"/>
  <c r="U38"/>
  <c r="AB349"/>
  <c r="AB293"/>
  <c r="AB241"/>
  <c r="AB203"/>
  <c r="AB164"/>
  <c r="AB108"/>
  <c r="AB52"/>
  <c r="AB1"/>
  <c r="U10"/>
  <c r="R10"/>
  <c r="U148"/>
  <c r="S148"/>
  <c r="R148"/>
  <c r="U147"/>
  <c r="S147"/>
  <c r="R147"/>
  <c r="U146"/>
  <c r="S146"/>
  <c r="R146"/>
  <c r="U145"/>
  <c r="S145"/>
  <c r="R145"/>
  <c r="U144"/>
  <c r="S144"/>
  <c r="R144"/>
  <c r="U143"/>
  <c r="S143"/>
  <c r="R143"/>
  <c r="U142"/>
  <c r="S142"/>
  <c r="R142"/>
  <c r="U26"/>
  <c r="S26"/>
  <c r="R26"/>
  <c r="S357"/>
  <c r="R357"/>
  <c r="S356"/>
  <c r="R356"/>
  <c r="S282"/>
  <c r="R282"/>
  <c r="U248"/>
  <c r="S248"/>
  <c r="R248"/>
  <c r="S309"/>
  <c r="R309"/>
  <c r="S308"/>
  <c r="R308"/>
  <c r="S307"/>
  <c r="R307"/>
  <c r="S306"/>
  <c r="R306"/>
  <c r="S305"/>
  <c r="R305"/>
  <c r="S304"/>
  <c r="R304"/>
  <c r="S303"/>
  <c r="R303"/>
  <c r="S302"/>
  <c r="R302"/>
  <c r="S301"/>
  <c r="R301"/>
  <c r="S300"/>
  <c r="R300"/>
  <c r="S290"/>
  <c r="R290"/>
  <c r="S289"/>
  <c r="R289"/>
  <c r="S288"/>
  <c r="R288"/>
  <c r="S287"/>
  <c r="R287"/>
  <c r="S286"/>
  <c r="R286"/>
  <c r="S285"/>
  <c r="R285"/>
  <c r="S284"/>
  <c r="R284"/>
  <c r="S283"/>
  <c r="R283"/>
  <c r="S281"/>
  <c r="R281"/>
  <c r="S197"/>
  <c r="R197"/>
  <c r="S196"/>
  <c r="R196"/>
  <c r="S195"/>
  <c r="R195"/>
  <c r="S194"/>
  <c r="R194"/>
  <c r="S193"/>
  <c r="R193"/>
  <c r="S192"/>
  <c r="R192"/>
  <c r="S191"/>
  <c r="R191"/>
  <c r="S190"/>
  <c r="R190"/>
  <c r="S189"/>
  <c r="R189"/>
  <c r="S188"/>
  <c r="R188"/>
  <c r="S187"/>
  <c r="R187"/>
  <c r="S186"/>
  <c r="R186"/>
  <c r="S185"/>
  <c r="R185"/>
  <c r="S184"/>
  <c r="R184"/>
  <c r="S183"/>
  <c r="R183"/>
  <c r="S182"/>
  <c r="R182"/>
  <c r="S181"/>
  <c r="R181"/>
  <c r="S180"/>
  <c r="R180"/>
  <c r="S179"/>
  <c r="R179"/>
  <c r="S178"/>
  <c r="R178"/>
  <c r="S177"/>
  <c r="R177"/>
  <c r="S176"/>
  <c r="R176"/>
  <c r="S175"/>
  <c r="R175"/>
  <c r="S174"/>
  <c r="R174"/>
  <c r="S173"/>
  <c r="R173"/>
  <c r="S172"/>
  <c r="R172"/>
  <c r="S171"/>
  <c r="R171"/>
  <c r="S105"/>
  <c r="R105"/>
  <c r="S104"/>
  <c r="R104"/>
  <c r="S103"/>
  <c r="R103"/>
  <c r="S102"/>
  <c r="R102"/>
  <c r="S101"/>
  <c r="R101"/>
  <c r="S100"/>
  <c r="R100"/>
  <c r="S99"/>
  <c r="R99"/>
  <c r="S98"/>
  <c r="R98"/>
  <c r="S97"/>
  <c r="R97"/>
  <c r="S96"/>
  <c r="R96"/>
  <c r="S95"/>
  <c r="R95"/>
  <c r="S94"/>
  <c r="R94"/>
  <c r="S93"/>
  <c r="R93"/>
  <c r="S92"/>
  <c r="R92"/>
  <c r="S91"/>
  <c r="R91"/>
  <c r="S90"/>
  <c r="R90"/>
  <c r="S89"/>
  <c r="R89"/>
  <c r="S88"/>
  <c r="R88"/>
  <c r="S87"/>
  <c r="R87"/>
  <c r="U453"/>
  <c r="S453"/>
  <c r="R453"/>
  <c r="U445"/>
  <c r="S445"/>
  <c r="R445"/>
  <c r="U444"/>
  <c r="S444"/>
  <c r="R444"/>
  <c r="U443"/>
  <c r="S443"/>
  <c r="R443"/>
  <c r="U442"/>
  <c r="S442"/>
  <c r="R442"/>
  <c r="U441"/>
  <c r="S441"/>
  <c r="R441"/>
  <c r="U440"/>
  <c r="S440"/>
  <c r="R440"/>
  <c r="U439"/>
  <c r="S439"/>
  <c r="R439"/>
  <c r="U438"/>
  <c r="S438"/>
  <c r="R438"/>
  <c r="U437"/>
  <c r="S437"/>
  <c r="R437"/>
  <c r="U436"/>
  <c r="S436"/>
  <c r="R436"/>
  <c r="U435"/>
  <c r="S435"/>
  <c r="R435"/>
  <c r="U414"/>
  <c r="S414"/>
  <c r="R414"/>
  <c r="U413"/>
  <c r="S413"/>
  <c r="R413"/>
  <c r="U412"/>
  <c r="S412"/>
  <c r="R412"/>
  <c r="U411"/>
  <c r="S411"/>
  <c r="R411"/>
  <c r="U410"/>
  <c r="S410"/>
  <c r="R410"/>
  <c r="U409"/>
  <c r="S409"/>
  <c r="R409"/>
  <c r="U408"/>
  <c r="S408"/>
  <c r="R408"/>
  <c r="U407"/>
  <c r="S407"/>
  <c r="R407"/>
  <c r="U406"/>
  <c r="S406"/>
  <c r="R406"/>
  <c r="U405"/>
  <c r="S405"/>
  <c r="R405"/>
  <c r="U404"/>
  <c r="S404"/>
  <c r="R404"/>
  <c r="U403"/>
  <c r="S403"/>
  <c r="R403"/>
  <c r="U402"/>
  <c r="S402"/>
  <c r="R402"/>
  <c r="U401"/>
  <c r="S401"/>
  <c r="R401"/>
  <c r="U400"/>
  <c r="S400"/>
  <c r="R400"/>
  <c r="U399"/>
  <c r="S399"/>
  <c r="R399"/>
  <c r="U398"/>
  <c r="S398"/>
  <c r="R398"/>
  <c r="U397"/>
  <c r="S397"/>
  <c r="R397"/>
  <c r="U327"/>
  <c r="U325"/>
  <c r="S325"/>
  <c r="R325"/>
  <c r="U324"/>
  <c r="S324"/>
  <c r="R324"/>
  <c r="U323"/>
  <c r="S323"/>
  <c r="R323"/>
  <c r="U322"/>
  <c r="S322"/>
  <c r="R322"/>
  <c r="U321"/>
  <c r="S321"/>
  <c r="R321"/>
  <c r="U320"/>
  <c r="S320"/>
  <c r="R320"/>
  <c r="U319"/>
  <c r="S319"/>
  <c r="R319"/>
  <c r="U318"/>
  <c r="S318"/>
  <c r="R318"/>
  <c r="U317"/>
  <c r="S317"/>
  <c r="R317"/>
  <c r="U272"/>
  <c r="S272"/>
  <c r="R272"/>
  <c r="U271"/>
  <c r="S271"/>
  <c r="R271"/>
  <c r="U270"/>
  <c r="S270"/>
  <c r="R270"/>
  <c r="U269"/>
  <c r="S269"/>
  <c r="R269"/>
  <c r="U268"/>
  <c r="S268"/>
  <c r="R268"/>
  <c r="U267"/>
  <c r="S267"/>
  <c r="R267"/>
  <c r="U266"/>
  <c r="S266"/>
  <c r="R266"/>
  <c r="U265"/>
  <c r="S265"/>
  <c r="R265"/>
  <c r="U264"/>
  <c r="S264"/>
  <c r="R264"/>
  <c r="U263"/>
  <c r="S263"/>
  <c r="R263"/>
  <c r="U262"/>
  <c r="S262"/>
  <c r="R262"/>
  <c r="U261"/>
  <c r="S261"/>
  <c r="R261"/>
  <c r="U260"/>
  <c r="S260"/>
  <c r="R260"/>
  <c r="U259"/>
  <c r="S259"/>
  <c r="R259"/>
  <c r="U258"/>
  <c r="S258"/>
  <c r="R258"/>
  <c r="U253"/>
  <c r="S253"/>
  <c r="R253"/>
  <c r="U252"/>
  <c r="S252"/>
  <c r="R252"/>
  <c r="U251"/>
  <c r="S251"/>
  <c r="R251"/>
  <c r="U250"/>
  <c r="S250"/>
  <c r="R250"/>
  <c r="U249"/>
  <c r="S249"/>
  <c r="R249"/>
  <c r="U247"/>
  <c r="S247"/>
  <c r="R247"/>
  <c r="U238"/>
  <c r="S238"/>
  <c r="R238"/>
  <c r="U229"/>
  <c r="S229"/>
  <c r="R229"/>
  <c r="U228"/>
  <c r="S228"/>
  <c r="R228"/>
  <c r="U227"/>
  <c r="S227"/>
  <c r="R227"/>
  <c r="U226"/>
  <c r="S226"/>
  <c r="R226"/>
  <c r="U225"/>
  <c r="S225"/>
  <c r="R225"/>
  <c r="U224"/>
  <c r="S224"/>
  <c r="R224"/>
  <c r="U223"/>
  <c r="S223"/>
  <c r="R223"/>
  <c r="U222"/>
  <c r="S222"/>
  <c r="R222"/>
  <c r="U221"/>
  <c r="S221"/>
  <c r="R221"/>
  <c r="U220"/>
  <c r="S220"/>
  <c r="R220"/>
  <c r="U219"/>
  <c r="S219"/>
  <c r="R219"/>
  <c r="U218"/>
  <c r="S218"/>
  <c r="R218"/>
  <c r="U217"/>
  <c r="S217"/>
  <c r="R217"/>
  <c r="U216"/>
  <c r="S216"/>
  <c r="R216"/>
  <c r="U215"/>
  <c r="S215"/>
  <c r="R215"/>
  <c r="U214"/>
  <c r="S214"/>
  <c r="R214"/>
  <c r="U213"/>
  <c r="S213"/>
  <c r="R213"/>
  <c r="U212"/>
  <c r="S212"/>
  <c r="R212"/>
  <c r="U211"/>
  <c r="S211"/>
  <c r="R211"/>
  <c r="U210"/>
  <c r="S210"/>
  <c r="R210"/>
  <c r="U209"/>
  <c r="S209"/>
  <c r="R209"/>
  <c r="U141"/>
  <c r="S141"/>
  <c r="R141"/>
  <c r="U140"/>
  <c r="S140"/>
  <c r="R140"/>
  <c r="U139"/>
  <c r="S139"/>
  <c r="R139"/>
  <c r="U138"/>
  <c r="S138"/>
  <c r="R138"/>
  <c r="U137"/>
  <c r="S137"/>
  <c r="R137"/>
  <c r="U136"/>
  <c r="S136"/>
  <c r="R136"/>
  <c r="U135"/>
  <c r="S135"/>
  <c r="R135"/>
  <c r="U134"/>
  <c r="S134"/>
  <c r="R134"/>
  <c r="U133"/>
  <c r="S133"/>
  <c r="R133"/>
  <c r="U132"/>
  <c r="S132"/>
  <c r="R132"/>
  <c r="U131"/>
  <c r="S131"/>
  <c r="R131"/>
  <c r="U130"/>
  <c r="S130"/>
  <c r="R130"/>
  <c r="U129"/>
  <c r="S129"/>
  <c r="R129"/>
  <c r="U128"/>
  <c r="S128"/>
  <c r="R128"/>
  <c r="U127"/>
  <c r="S127"/>
  <c r="R127"/>
  <c r="U126"/>
  <c r="S126"/>
  <c r="R126"/>
  <c r="U125"/>
  <c r="S125"/>
  <c r="R125"/>
  <c r="U124"/>
  <c r="S124"/>
  <c r="R124"/>
  <c r="U123"/>
  <c r="S123"/>
  <c r="R123"/>
  <c r="U122"/>
  <c r="S122"/>
  <c r="R122"/>
  <c r="U121"/>
  <c r="S121"/>
  <c r="R121"/>
  <c r="U120"/>
  <c r="S120"/>
  <c r="R120"/>
  <c r="U119"/>
  <c r="S119"/>
  <c r="R119"/>
  <c r="U118"/>
  <c r="S118"/>
  <c r="R118"/>
  <c r="U117"/>
  <c r="S117"/>
  <c r="R117"/>
  <c r="U116"/>
  <c r="S116"/>
  <c r="R116"/>
  <c r="U115"/>
  <c r="S115"/>
  <c r="R115"/>
  <c r="U114"/>
  <c r="S114"/>
  <c r="R114"/>
  <c r="U75"/>
  <c r="S75"/>
  <c r="R75"/>
  <c r="U74"/>
  <c r="S74"/>
  <c r="R74"/>
  <c r="U73"/>
  <c r="S73"/>
  <c r="R73"/>
  <c r="U72"/>
  <c r="S72"/>
  <c r="R72"/>
  <c r="U71"/>
  <c r="S71"/>
  <c r="R71"/>
  <c r="U70"/>
  <c r="S70"/>
  <c r="R70"/>
  <c r="U69"/>
  <c r="S69"/>
  <c r="R69"/>
  <c r="U68"/>
  <c r="S68"/>
  <c r="R68"/>
  <c r="U67"/>
  <c r="S67"/>
  <c r="R67"/>
  <c r="U66"/>
  <c r="S66"/>
  <c r="R66"/>
  <c r="U65"/>
  <c r="S65"/>
  <c r="R65"/>
  <c r="U64"/>
  <c r="S64"/>
  <c r="R64"/>
  <c r="U63"/>
  <c r="S63"/>
  <c r="R63"/>
  <c r="U62"/>
  <c r="S62"/>
  <c r="R62"/>
  <c r="U61"/>
  <c r="S61"/>
  <c r="R61"/>
  <c r="U60"/>
  <c r="S60"/>
  <c r="R60"/>
  <c r="U59"/>
  <c r="S59"/>
  <c r="R59"/>
  <c r="U58"/>
  <c r="S58"/>
  <c r="R58"/>
  <c r="U57"/>
  <c r="S57"/>
  <c r="R57"/>
  <c r="U30"/>
  <c r="S30"/>
  <c r="R30"/>
  <c r="U11"/>
  <c r="S11"/>
  <c r="U29"/>
  <c r="S29"/>
  <c r="R29"/>
  <c r="U28"/>
  <c r="S28"/>
  <c r="U27"/>
  <c r="S27"/>
  <c r="U9"/>
  <c r="S9"/>
  <c r="R9"/>
  <c r="H451" l="1"/>
  <c r="Q451"/>
  <c r="C270"/>
  <c r="H270" s="1"/>
  <c r="L270" s="1"/>
  <c r="Z270" s="1"/>
  <c r="C249"/>
  <c r="C283" s="1"/>
  <c r="Q283" s="1"/>
  <c r="C436"/>
  <c r="H436" s="1"/>
  <c r="K436" s="1"/>
  <c r="Y436" s="1"/>
  <c r="C443"/>
  <c r="C446"/>
  <c r="C452"/>
  <c r="C30"/>
  <c r="C27"/>
  <c r="C28"/>
  <c r="C29"/>
  <c r="C26"/>
  <c r="Q421"/>
  <c r="H421"/>
  <c r="H238"/>
  <c r="L238" s="1"/>
  <c r="Z238" s="1"/>
  <c r="AC235"/>
  <c r="C238" s="1"/>
  <c r="H443"/>
  <c r="J443" s="1"/>
  <c r="C185"/>
  <c r="Q185" s="1"/>
  <c r="Q151"/>
  <c r="C188"/>
  <c r="C183"/>
  <c r="Q128"/>
  <c r="C187"/>
  <c r="Q187" s="1"/>
  <c r="C181"/>
  <c r="Q181" s="1"/>
  <c r="C197"/>
  <c r="C186"/>
  <c r="Q186" s="1"/>
  <c r="C179"/>
  <c r="C400"/>
  <c r="H400" s="1"/>
  <c r="V400" s="1"/>
  <c r="C420"/>
  <c r="C439"/>
  <c r="H439" s="1"/>
  <c r="V439" s="1"/>
  <c r="C417"/>
  <c r="H417" s="1"/>
  <c r="C418"/>
  <c r="C419"/>
  <c r="C397"/>
  <c r="C398"/>
  <c r="H398" s="1"/>
  <c r="L398" s="1"/>
  <c r="Z398" s="1"/>
  <c r="C445"/>
  <c r="H445" s="1"/>
  <c r="AC445" s="1"/>
  <c r="C441"/>
  <c r="H441" s="1"/>
  <c r="AC441" s="1"/>
  <c r="C437"/>
  <c r="H437" s="1"/>
  <c r="L437" s="1"/>
  <c r="Z437" s="1"/>
  <c r="C247"/>
  <c r="H247" s="1"/>
  <c r="C409"/>
  <c r="C435"/>
  <c r="H435" s="1"/>
  <c r="AC435" s="1"/>
  <c r="AD435" s="1"/>
  <c r="AE435" s="1"/>
  <c r="AF435" s="1"/>
  <c r="J435" s="1"/>
  <c r="X435" s="1"/>
  <c r="C444"/>
  <c r="H444" s="1"/>
  <c r="AC444" s="1"/>
  <c r="C442"/>
  <c r="H442" s="1"/>
  <c r="K442" s="1"/>
  <c r="Y442" s="1"/>
  <c r="C440"/>
  <c r="H440" s="1"/>
  <c r="AC440" s="1"/>
  <c r="C438"/>
  <c r="H438" s="1"/>
  <c r="K438" s="1"/>
  <c r="Y438" s="1"/>
  <c r="C413"/>
  <c r="C414"/>
  <c r="H414" s="1"/>
  <c r="L414" s="1"/>
  <c r="Z414" s="1"/>
  <c r="C68"/>
  <c r="Q68" s="1"/>
  <c r="C307"/>
  <c r="Q307" s="1"/>
  <c r="Q148"/>
  <c r="C176"/>
  <c r="Q176" s="1"/>
  <c r="H57"/>
  <c r="AC57" s="1"/>
  <c r="C87"/>
  <c r="Q87" s="1"/>
  <c r="H63"/>
  <c r="AC63" s="1"/>
  <c r="AD63" s="1"/>
  <c r="C92"/>
  <c r="Q121"/>
  <c r="C49"/>
  <c r="H49" s="1"/>
  <c r="C340"/>
  <c r="AC363"/>
  <c r="C329"/>
  <c r="C328"/>
  <c r="C330"/>
  <c r="C339"/>
  <c r="C337"/>
  <c r="C343"/>
  <c r="C338"/>
  <c r="C399"/>
  <c r="C403"/>
  <c r="C404"/>
  <c r="H404" s="1"/>
  <c r="L404" s="1"/>
  <c r="Z404" s="1"/>
  <c r="H335"/>
  <c r="H332"/>
  <c r="C74"/>
  <c r="H74" s="1"/>
  <c r="L74" s="1"/>
  <c r="Z74" s="1"/>
  <c r="H10"/>
  <c r="I10" s="1"/>
  <c r="W10" s="1"/>
  <c r="C256"/>
  <c r="C257"/>
  <c r="C175"/>
  <c r="H175" s="1"/>
  <c r="Q135"/>
  <c r="C173"/>
  <c r="Q173" s="1"/>
  <c r="C401"/>
  <c r="H401" s="1"/>
  <c r="C411"/>
  <c r="C410"/>
  <c r="H410" s="1"/>
  <c r="C70"/>
  <c r="Q70" s="1"/>
  <c r="C72"/>
  <c r="C326"/>
  <c r="Q63"/>
  <c r="C69"/>
  <c r="H69" s="1"/>
  <c r="C174"/>
  <c r="Q174" s="1"/>
  <c r="C252"/>
  <c r="C286" s="1"/>
  <c r="C253"/>
  <c r="C287" s="1"/>
  <c r="Q287" s="1"/>
  <c r="C251"/>
  <c r="C285" s="1"/>
  <c r="Q285" s="1"/>
  <c r="Q57"/>
  <c r="H64"/>
  <c r="AC64" s="1"/>
  <c r="AD64" s="1"/>
  <c r="AE64" s="1"/>
  <c r="AF64" s="1"/>
  <c r="J64" s="1"/>
  <c r="X64" s="1"/>
  <c r="Q64"/>
  <c r="U95"/>
  <c r="H30"/>
  <c r="L30" s="1"/>
  <c r="Z30" s="1"/>
  <c r="Q30"/>
  <c r="C172"/>
  <c r="H172" s="1"/>
  <c r="L172" s="1"/>
  <c r="Z172" s="1"/>
  <c r="H120"/>
  <c r="L120" s="1"/>
  <c r="Z120" s="1"/>
  <c r="Q139"/>
  <c r="C171"/>
  <c r="Q171" s="1"/>
  <c r="C191"/>
  <c r="Q191" s="1"/>
  <c r="C214"/>
  <c r="H214" s="1"/>
  <c r="L214" s="1"/>
  <c r="Z214" s="1"/>
  <c r="C216"/>
  <c r="H216" s="1"/>
  <c r="L216" s="1"/>
  <c r="Z216" s="1"/>
  <c r="C219"/>
  <c r="H219" s="1"/>
  <c r="V219" s="1"/>
  <c r="C225"/>
  <c r="H225" s="1"/>
  <c r="L225" s="1"/>
  <c r="Z225" s="1"/>
  <c r="C224"/>
  <c r="H224" s="1"/>
  <c r="L224" s="1"/>
  <c r="Z224" s="1"/>
  <c r="C223"/>
  <c r="H223" s="1"/>
  <c r="K223" s="1"/>
  <c r="Y223" s="1"/>
  <c r="C229"/>
  <c r="H229" s="1"/>
  <c r="L229" s="1"/>
  <c r="Z229" s="1"/>
  <c r="C228"/>
  <c r="H228" s="1"/>
  <c r="L228" s="1"/>
  <c r="Z228" s="1"/>
  <c r="C209"/>
  <c r="H209" s="1"/>
  <c r="L209" s="1"/>
  <c r="Z209" s="1"/>
  <c r="C213"/>
  <c r="C215"/>
  <c r="C218"/>
  <c r="C222"/>
  <c r="C211"/>
  <c r="C221"/>
  <c r="H221" s="1"/>
  <c r="L221" s="1"/>
  <c r="Z221" s="1"/>
  <c r="C220"/>
  <c r="H220" s="1"/>
  <c r="L220" s="1"/>
  <c r="Z220" s="1"/>
  <c r="C217"/>
  <c r="H217" s="1"/>
  <c r="K217" s="1"/>
  <c r="Y217" s="1"/>
  <c r="C210"/>
  <c r="H210" s="1"/>
  <c r="L210" s="1"/>
  <c r="Z210" s="1"/>
  <c r="U171"/>
  <c r="C58"/>
  <c r="H58" s="1"/>
  <c r="L58" s="1"/>
  <c r="Z58" s="1"/>
  <c r="C67"/>
  <c r="C96" s="1"/>
  <c r="Q96" s="1"/>
  <c r="C75"/>
  <c r="C104" s="1"/>
  <c r="Q104" s="1"/>
  <c r="C271"/>
  <c r="C272"/>
  <c r="C402"/>
  <c r="H402" s="1"/>
  <c r="L402" s="1"/>
  <c r="Z402" s="1"/>
  <c r="C408"/>
  <c r="H408" s="1"/>
  <c r="L408" s="1"/>
  <c r="Z408" s="1"/>
  <c r="C412"/>
  <c r="H412" s="1"/>
  <c r="L412" s="1"/>
  <c r="Z412" s="1"/>
  <c r="U177"/>
  <c r="U290"/>
  <c r="U300"/>
  <c r="C71"/>
  <c r="C100" s="1"/>
  <c r="Q100" s="1"/>
  <c r="C66"/>
  <c r="C95" s="1"/>
  <c r="Q95" s="1"/>
  <c r="C73"/>
  <c r="C102" s="1"/>
  <c r="Q102" s="1"/>
  <c r="C269"/>
  <c r="C306" s="1"/>
  <c r="C268"/>
  <c r="C305" s="1"/>
  <c r="Q305" s="1"/>
  <c r="C267"/>
  <c r="C304" s="1"/>
  <c r="Q304" s="1"/>
  <c r="C263"/>
  <c r="C262"/>
  <c r="C300" s="1"/>
  <c r="Q300" s="1"/>
  <c r="C261"/>
  <c r="C290" s="1"/>
  <c r="Q290" s="1"/>
  <c r="C260"/>
  <c r="C259"/>
  <c r="C289" s="1"/>
  <c r="Q289" s="1"/>
  <c r="C258"/>
  <c r="C288" s="1"/>
  <c r="Q288" s="1"/>
  <c r="C212"/>
  <c r="U87"/>
  <c r="U98"/>
  <c r="I226"/>
  <c r="W226" s="1"/>
  <c r="C18"/>
  <c r="Q18" s="1"/>
  <c r="C322"/>
  <c r="C324"/>
  <c r="C327"/>
  <c r="C317"/>
  <c r="H317" s="1"/>
  <c r="L317" s="1"/>
  <c r="Z317" s="1"/>
  <c r="C319"/>
  <c r="C357" s="1"/>
  <c r="Q357" s="1"/>
  <c r="C321"/>
  <c r="C323"/>
  <c r="C325"/>
  <c r="C318"/>
  <c r="C356" s="1"/>
  <c r="Q356" s="1"/>
  <c r="Q270"/>
  <c r="U100"/>
  <c r="U102"/>
  <c r="Q227"/>
  <c r="H227"/>
  <c r="AC436"/>
  <c r="V436"/>
  <c r="K226"/>
  <c r="Y226" s="1"/>
  <c r="Q453"/>
  <c r="C60"/>
  <c r="C89" s="1"/>
  <c r="C61"/>
  <c r="C90" s="1"/>
  <c r="Q90" s="1"/>
  <c r="Q93"/>
  <c r="C59"/>
  <c r="C88" s="1"/>
  <c r="Q88" s="1"/>
  <c r="C62"/>
  <c r="C91" s="1"/>
  <c r="C65"/>
  <c r="C94" s="1"/>
  <c r="K238"/>
  <c r="Y238" s="1"/>
  <c r="C39"/>
  <c r="H39" s="1"/>
  <c r="L39" s="1"/>
  <c r="Z39" s="1"/>
  <c r="C40"/>
  <c r="C44"/>
  <c r="C47"/>
  <c r="C38"/>
  <c r="C42"/>
  <c r="C46"/>
  <c r="C48"/>
  <c r="C255"/>
  <c r="Q255" s="1"/>
  <c r="C254"/>
  <c r="C248"/>
  <c r="C282" s="1"/>
  <c r="Q282" s="1"/>
  <c r="C250"/>
  <c r="C284" s="1"/>
  <c r="C264"/>
  <c r="C301" s="1"/>
  <c r="Q301" s="1"/>
  <c r="C265"/>
  <c r="C302" s="1"/>
  <c r="C266"/>
  <c r="C303" s="1"/>
  <c r="Q303" s="1"/>
  <c r="H230"/>
  <c r="K230" s="1"/>
  <c r="Y230" s="1"/>
  <c r="Q230"/>
  <c r="U105"/>
  <c r="Q226"/>
  <c r="V226"/>
  <c r="J226"/>
  <c r="X226" s="1"/>
  <c r="Q238"/>
  <c r="V238"/>
  <c r="V453"/>
  <c r="I453"/>
  <c r="W453" s="1"/>
  <c r="J453"/>
  <c r="X453" s="1"/>
  <c r="K453"/>
  <c r="Y453" s="1"/>
  <c r="C416"/>
  <c r="C415"/>
  <c r="C77"/>
  <c r="C78"/>
  <c r="C76"/>
  <c r="C105" s="1"/>
  <c r="Q105" s="1"/>
  <c r="H12"/>
  <c r="Q12"/>
  <c r="C14"/>
  <c r="C16"/>
  <c r="C13"/>
  <c r="C15"/>
  <c r="C17"/>
  <c r="C448"/>
  <c r="C449"/>
  <c r="C447"/>
  <c r="C450"/>
  <c r="C406"/>
  <c r="C407"/>
  <c r="C405"/>
  <c r="C388"/>
  <c r="C387"/>
  <c r="C9"/>
  <c r="C198"/>
  <c r="C199"/>
  <c r="C45"/>
  <c r="C43"/>
  <c r="C41"/>
  <c r="L436" l="1"/>
  <c r="Z436" s="1"/>
  <c r="I436"/>
  <c r="W436" s="1"/>
  <c r="Q436"/>
  <c r="K451"/>
  <c r="Y451" s="1"/>
  <c r="J451"/>
  <c r="X451" s="1"/>
  <c r="V451"/>
  <c r="L451"/>
  <c r="Z451" s="1"/>
  <c r="I451"/>
  <c r="W451" s="1"/>
  <c r="Q452"/>
  <c r="H452"/>
  <c r="I238"/>
  <c r="W238" s="1"/>
  <c r="I421"/>
  <c r="W421" s="1"/>
  <c r="K421"/>
  <c r="Y421" s="1"/>
  <c r="J421"/>
  <c r="X421" s="1"/>
  <c r="V421"/>
  <c r="L421"/>
  <c r="Z421" s="1"/>
  <c r="J238"/>
  <c r="X238" s="1"/>
  <c r="I443"/>
  <c r="W443" s="1"/>
  <c r="K443"/>
  <c r="Y443" s="1"/>
  <c r="V443"/>
  <c r="I439"/>
  <c r="W439" s="1"/>
  <c r="L443"/>
  <c r="Z443" s="1"/>
  <c r="Q443"/>
  <c r="K400"/>
  <c r="Y400" s="1"/>
  <c r="Q400"/>
  <c r="L400"/>
  <c r="Z400" s="1"/>
  <c r="AC400"/>
  <c r="AD400" s="1"/>
  <c r="I400"/>
  <c r="W400" s="1"/>
  <c r="L439"/>
  <c r="Z439" s="1"/>
  <c r="K439"/>
  <c r="Y439" s="1"/>
  <c r="AC439"/>
  <c r="AD439" s="1"/>
  <c r="AE439" s="1"/>
  <c r="AF439" s="1"/>
  <c r="J439" s="1"/>
  <c r="X439" s="1"/>
  <c r="Q439"/>
  <c r="H159"/>
  <c r="Q159"/>
  <c r="Q420"/>
  <c r="H420"/>
  <c r="H160"/>
  <c r="Q160"/>
  <c r="H156"/>
  <c r="Q156"/>
  <c r="Q161"/>
  <c r="H161"/>
  <c r="Q153"/>
  <c r="H153"/>
  <c r="Q157"/>
  <c r="H157"/>
  <c r="H155"/>
  <c r="Q155"/>
  <c r="Q154"/>
  <c r="C200"/>
  <c r="H154"/>
  <c r="Q158"/>
  <c r="H158"/>
  <c r="Q140"/>
  <c r="L441"/>
  <c r="Z441" s="1"/>
  <c r="I437"/>
  <c r="W437" s="1"/>
  <c r="Q441"/>
  <c r="Q417"/>
  <c r="Q442"/>
  <c r="H419"/>
  <c r="Q419"/>
  <c r="K398"/>
  <c r="Y398" s="1"/>
  <c r="V442"/>
  <c r="Q418"/>
  <c r="H418"/>
  <c r="K414"/>
  <c r="Y414" s="1"/>
  <c r="Q414"/>
  <c r="I438"/>
  <c r="W438" s="1"/>
  <c r="AC442"/>
  <c r="AD442" s="1"/>
  <c r="AE442" s="1"/>
  <c r="AF442" s="1"/>
  <c r="J442" s="1"/>
  <c r="X442" s="1"/>
  <c r="I414"/>
  <c r="W414" s="1"/>
  <c r="I398"/>
  <c r="W398" s="1"/>
  <c r="Q247"/>
  <c r="V438"/>
  <c r="AC438"/>
  <c r="AD438" s="1"/>
  <c r="AE438" s="1"/>
  <c r="AF438" s="1"/>
  <c r="J438" s="1"/>
  <c r="X438" s="1"/>
  <c r="I442"/>
  <c r="W442" s="1"/>
  <c r="K441"/>
  <c r="Y441" s="1"/>
  <c r="L435"/>
  <c r="Z435" s="1"/>
  <c r="K435"/>
  <c r="Y435" s="1"/>
  <c r="K440"/>
  <c r="Y440" s="1"/>
  <c r="L444"/>
  <c r="Z444" s="1"/>
  <c r="AC437"/>
  <c r="AD437" s="1"/>
  <c r="AE437" s="1"/>
  <c r="AF437" s="1"/>
  <c r="J437" s="1"/>
  <c r="X437" s="1"/>
  <c r="L445"/>
  <c r="Z445" s="1"/>
  <c r="K270"/>
  <c r="Y270" s="1"/>
  <c r="Q440"/>
  <c r="J414"/>
  <c r="X414" s="1"/>
  <c r="V414"/>
  <c r="J398"/>
  <c r="X398" s="1"/>
  <c r="V398"/>
  <c r="Q398"/>
  <c r="L438"/>
  <c r="Z438" s="1"/>
  <c r="L442"/>
  <c r="Z442" s="1"/>
  <c r="I441"/>
  <c r="W441" s="1"/>
  <c r="V441"/>
  <c r="V435"/>
  <c r="I435"/>
  <c r="W435" s="1"/>
  <c r="Q435"/>
  <c r="J412"/>
  <c r="X412" s="1"/>
  <c r="H173"/>
  <c r="K173" s="1"/>
  <c r="Y173" s="1"/>
  <c r="L440"/>
  <c r="Z440" s="1"/>
  <c r="K444"/>
  <c r="Y444" s="1"/>
  <c r="V437"/>
  <c r="K445"/>
  <c r="Y445" s="1"/>
  <c r="J270"/>
  <c r="X270" s="1"/>
  <c r="L57"/>
  <c r="Z57" s="1"/>
  <c r="I63"/>
  <c r="W63" s="1"/>
  <c r="C281"/>
  <c r="Q281" s="1"/>
  <c r="V440"/>
  <c r="I440"/>
  <c r="W440" s="1"/>
  <c r="V444"/>
  <c r="I444"/>
  <c r="W444" s="1"/>
  <c r="K437"/>
  <c r="Y437" s="1"/>
  <c r="I445"/>
  <c r="W445" s="1"/>
  <c r="V445"/>
  <c r="Q445"/>
  <c r="Q437"/>
  <c r="Q444"/>
  <c r="H68"/>
  <c r="V68" s="1"/>
  <c r="L247"/>
  <c r="Z247" s="1"/>
  <c r="K247"/>
  <c r="Y247" s="1"/>
  <c r="I247"/>
  <c r="W247" s="1"/>
  <c r="Q438"/>
  <c r="H397"/>
  <c r="Q397"/>
  <c r="H409"/>
  <c r="Q409"/>
  <c r="H413"/>
  <c r="Q413"/>
  <c r="H148"/>
  <c r="K148" s="1"/>
  <c r="Y148" s="1"/>
  <c r="J10"/>
  <c r="X10" s="1"/>
  <c r="J404"/>
  <c r="X404" s="1"/>
  <c r="K221"/>
  <c r="Y221" s="1"/>
  <c r="Q404"/>
  <c r="J408"/>
  <c r="X408" s="1"/>
  <c r="K30"/>
  <c r="Y30" s="1"/>
  <c r="K57"/>
  <c r="Y57" s="1"/>
  <c r="C97"/>
  <c r="H97" s="1"/>
  <c r="J97" s="1"/>
  <c r="X97" s="1"/>
  <c r="V220"/>
  <c r="K229"/>
  <c r="Y229" s="1"/>
  <c r="K209"/>
  <c r="Y209" s="1"/>
  <c r="J120"/>
  <c r="X120" s="1"/>
  <c r="H307"/>
  <c r="I307" s="1"/>
  <c r="W307" s="1"/>
  <c r="I30"/>
  <c r="W30" s="1"/>
  <c r="V63"/>
  <c r="V402"/>
  <c r="K220"/>
  <c r="Y220" s="1"/>
  <c r="Q175"/>
  <c r="V10"/>
  <c r="V404"/>
  <c r="J224"/>
  <c r="X224" s="1"/>
  <c r="Q210"/>
  <c r="V247"/>
  <c r="J247"/>
  <c r="X247" s="1"/>
  <c r="V30"/>
  <c r="J30"/>
  <c r="X30" s="1"/>
  <c r="V270"/>
  <c r="I57"/>
  <c r="W57" s="1"/>
  <c r="V57"/>
  <c r="I270"/>
  <c r="W270" s="1"/>
  <c r="K63"/>
  <c r="Y63" s="1"/>
  <c r="L63"/>
  <c r="Z63" s="1"/>
  <c r="AE63"/>
  <c r="AF63" s="1"/>
  <c r="J63" s="1"/>
  <c r="X63" s="1"/>
  <c r="J228"/>
  <c r="X228" s="1"/>
  <c r="V58"/>
  <c r="V223"/>
  <c r="Q221"/>
  <c r="C368"/>
  <c r="H368" s="1"/>
  <c r="C367"/>
  <c r="C379" s="1"/>
  <c r="Q379" s="1"/>
  <c r="C366"/>
  <c r="Q366" s="1"/>
  <c r="H272"/>
  <c r="I272" s="1"/>
  <c r="W272" s="1"/>
  <c r="C309"/>
  <c r="H271"/>
  <c r="V271" s="1"/>
  <c r="C308"/>
  <c r="Q308" s="1"/>
  <c r="V39"/>
  <c r="H126"/>
  <c r="J126" s="1"/>
  <c r="X126" s="1"/>
  <c r="C182"/>
  <c r="H182" s="1"/>
  <c r="J182" s="1"/>
  <c r="X182" s="1"/>
  <c r="H128"/>
  <c r="V128" s="1"/>
  <c r="C184"/>
  <c r="Q184" s="1"/>
  <c r="H139"/>
  <c r="V139" s="1"/>
  <c r="C194"/>
  <c r="H124"/>
  <c r="V124" s="1"/>
  <c r="C180"/>
  <c r="Q180" s="1"/>
  <c r="H135"/>
  <c r="V135" s="1"/>
  <c r="C190"/>
  <c r="H141"/>
  <c r="L141" s="1"/>
  <c r="Z141" s="1"/>
  <c r="C196"/>
  <c r="H196" s="1"/>
  <c r="I196" s="1"/>
  <c r="W196" s="1"/>
  <c r="H134"/>
  <c r="V134" s="1"/>
  <c r="C189"/>
  <c r="Q189" s="1"/>
  <c r="H122"/>
  <c r="AC122" s="1"/>
  <c r="AD122" s="1"/>
  <c r="AE122" s="1"/>
  <c r="AF122" s="1"/>
  <c r="J122" s="1"/>
  <c r="X122" s="1"/>
  <c r="C178"/>
  <c r="H140"/>
  <c r="L140" s="1"/>
  <c r="Z140" s="1"/>
  <c r="C195"/>
  <c r="H138"/>
  <c r="L138" s="1"/>
  <c r="Z138" s="1"/>
  <c r="C193"/>
  <c r="H193" s="1"/>
  <c r="V193" s="1"/>
  <c r="H137"/>
  <c r="K137" s="1"/>
  <c r="Y137" s="1"/>
  <c r="C192"/>
  <c r="H121"/>
  <c r="C177"/>
  <c r="Q177" s="1"/>
  <c r="H95"/>
  <c r="AC95" s="1"/>
  <c r="Q69"/>
  <c r="C98"/>
  <c r="Q98" s="1"/>
  <c r="Q72"/>
  <c r="C101"/>
  <c r="Q101" s="1"/>
  <c r="H70"/>
  <c r="C99"/>
  <c r="Q99" s="1"/>
  <c r="Q74"/>
  <c r="C103"/>
  <c r="Q103" s="1"/>
  <c r="I172"/>
  <c r="W172" s="1"/>
  <c r="K172"/>
  <c r="Y172" s="1"/>
  <c r="K404"/>
  <c r="Y404" s="1"/>
  <c r="I404"/>
  <c r="W404" s="1"/>
  <c r="H288"/>
  <c r="AC288" s="1"/>
  <c r="AD288" s="1"/>
  <c r="AE288" s="1"/>
  <c r="AF288" s="1"/>
  <c r="J288" s="1"/>
  <c r="X288" s="1"/>
  <c r="L49"/>
  <c r="Z49" s="1"/>
  <c r="K49"/>
  <c r="Y49" s="1"/>
  <c r="V49"/>
  <c r="Q49"/>
  <c r="V120"/>
  <c r="Q120"/>
  <c r="Q124"/>
  <c r="H72"/>
  <c r="L72" s="1"/>
  <c r="Z72" s="1"/>
  <c r="H18"/>
  <c r="L18" s="1"/>
  <c r="Z18" s="1"/>
  <c r="Q340"/>
  <c r="H340"/>
  <c r="H330"/>
  <c r="L330" s="1"/>
  <c r="Z330" s="1"/>
  <c r="Q330"/>
  <c r="H329"/>
  <c r="L329" s="1"/>
  <c r="Z329" s="1"/>
  <c r="Q329"/>
  <c r="H328"/>
  <c r="K328" s="1"/>
  <c r="Y328" s="1"/>
  <c r="Q328"/>
  <c r="H343"/>
  <c r="Q343"/>
  <c r="H339"/>
  <c r="Q339"/>
  <c r="H338"/>
  <c r="Q338"/>
  <c r="H337"/>
  <c r="Q337"/>
  <c r="K317"/>
  <c r="Y317" s="1"/>
  <c r="I230"/>
  <c r="W230" s="1"/>
  <c r="H399"/>
  <c r="Q399"/>
  <c r="H403"/>
  <c r="Q403"/>
  <c r="H151"/>
  <c r="I151" s="1"/>
  <c r="W151" s="1"/>
  <c r="V412"/>
  <c r="J402"/>
  <c r="X402" s="1"/>
  <c r="L223"/>
  <c r="Z223" s="1"/>
  <c r="J217"/>
  <c r="X217" s="1"/>
  <c r="Q271"/>
  <c r="Q219"/>
  <c r="Q401"/>
  <c r="Q335"/>
  <c r="Q332"/>
  <c r="Q334"/>
  <c r="H334"/>
  <c r="Q272"/>
  <c r="Q217"/>
  <c r="Q137"/>
  <c r="Q331"/>
  <c r="H331"/>
  <c r="V230"/>
  <c r="L230"/>
  <c r="Z230" s="1"/>
  <c r="V408"/>
  <c r="V172"/>
  <c r="J172"/>
  <c r="X172" s="1"/>
  <c r="Q224"/>
  <c r="J210"/>
  <c r="X210" s="1"/>
  <c r="Q138"/>
  <c r="K120"/>
  <c r="Y120" s="1"/>
  <c r="I120"/>
  <c r="W120" s="1"/>
  <c r="I74"/>
  <c r="W74" s="1"/>
  <c r="I229"/>
  <c r="W229" s="1"/>
  <c r="I209"/>
  <c r="W209" s="1"/>
  <c r="H305"/>
  <c r="L305" s="1"/>
  <c r="Z305" s="1"/>
  <c r="H174"/>
  <c r="K174" s="1"/>
  <c r="Y174" s="1"/>
  <c r="Q209"/>
  <c r="H185"/>
  <c r="K185" s="1"/>
  <c r="Y185" s="1"/>
  <c r="Q172"/>
  <c r="Q122"/>
  <c r="Q228"/>
  <c r="J223"/>
  <c r="X223" s="1"/>
  <c r="I221"/>
  <c r="W221" s="1"/>
  <c r="V217"/>
  <c r="L217"/>
  <c r="Z217" s="1"/>
  <c r="L219"/>
  <c r="Z219" s="1"/>
  <c r="V214"/>
  <c r="H171"/>
  <c r="AC171" s="1"/>
  <c r="AD171" s="1"/>
  <c r="AE171" s="1"/>
  <c r="AF171" s="1"/>
  <c r="J171" s="1"/>
  <c r="X171" s="1"/>
  <c r="L64"/>
  <c r="Z64" s="1"/>
  <c r="Q408"/>
  <c r="H256"/>
  <c r="Q256"/>
  <c r="H257"/>
  <c r="Q257"/>
  <c r="H143"/>
  <c r="Q143"/>
  <c r="H118"/>
  <c r="Q118"/>
  <c r="H187"/>
  <c r="L187" s="1"/>
  <c r="Z187" s="1"/>
  <c r="H145"/>
  <c r="Q145"/>
  <c r="H116"/>
  <c r="Q116"/>
  <c r="Q402"/>
  <c r="J58"/>
  <c r="X58" s="1"/>
  <c r="H96"/>
  <c r="J96" s="1"/>
  <c r="X96" s="1"/>
  <c r="H105"/>
  <c r="K105" s="1"/>
  <c r="Y105" s="1"/>
  <c r="H117"/>
  <c r="Q117"/>
  <c r="Q326"/>
  <c r="H326"/>
  <c r="V228"/>
  <c r="I223"/>
  <c r="W223" s="1"/>
  <c r="V221"/>
  <c r="J221"/>
  <c r="X221" s="1"/>
  <c r="I217"/>
  <c r="W217" s="1"/>
  <c r="K228"/>
  <c r="Y228" s="1"/>
  <c r="I228"/>
  <c r="W228" s="1"/>
  <c r="Q223"/>
  <c r="Q214"/>
  <c r="K74"/>
  <c r="Y74" s="1"/>
  <c r="K58"/>
  <c r="Y58" s="1"/>
  <c r="I58"/>
  <c r="W58" s="1"/>
  <c r="Q58"/>
  <c r="K402"/>
  <c r="Y402" s="1"/>
  <c r="I402"/>
  <c r="W402" s="1"/>
  <c r="H356"/>
  <c r="L356" s="1"/>
  <c r="Z356" s="1"/>
  <c r="V317"/>
  <c r="J230"/>
  <c r="X230" s="1"/>
  <c r="I224"/>
  <c r="W224" s="1"/>
  <c r="V225"/>
  <c r="V216"/>
  <c r="H147"/>
  <c r="Q147"/>
  <c r="L175"/>
  <c r="Z175" s="1"/>
  <c r="K175"/>
  <c r="Y175" s="1"/>
  <c r="I175"/>
  <c r="W175" s="1"/>
  <c r="I39"/>
  <c r="W39" s="1"/>
  <c r="H255"/>
  <c r="J255" s="1"/>
  <c r="K412"/>
  <c r="Y412" s="1"/>
  <c r="I412"/>
  <c r="W412" s="1"/>
  <c r="K408"/>
  <c r="Y408" s="1"/>
  <c r="I408"/>
  <c r="W408" s="1"/>
  <c r="V224"/>
  <c r="J220"/>
  <c r="X220" s="1"/>
  <c r="Q220"/>
  <c r="V210"/>
  <c r="J74"/>
  <c r="X74" s="1"/>
  <c r="V74"/>
  <c r="V229"/>
  <c r="J229"/>
  <c r="X229" s="1"/>
  <c r="V209"/>
  <c r="J209"/>
  <c r="X209" s="1"/>
  <c r="H181"/>
  <c r="Q317"/>
  <c r="Q229"/>
  <c r="K210"/>
  <c r="Y210" s="1"/>
  <c r="Q134"/>
  <c r="H186"/>
  <c r="K186" s="1"/>
  <c r="Y186" s="1"/>
  <c r="H191"/>
  <c r="V191" s="1"/>
  <c r="Q412"/>
  <c r="K224"/>
  <c r="Y224" s="1"/>
  <c r="I210"/>
  <c r="W210" s="1"/>
  <c r="I220"/>
  <c r="W220" s="1"/>
  <c r="Q225"/>
  <c r="Q216"/>
  <c r="H176"/>
  <c r="H93"/>
  <c r="I93" s="1"/>
  <c r="W93" s="1"/>
  <c r="I64"/>
  <c r="W64" s="1"/>
  <c r="H136"/>
  <c r="Q136"/>
  <c r="H115"/>
  <c r="Q115"/>
  <c r="V64"/>
  <c r="K64"/>
  <c r="Y64" s="1"/>
  <c r="J39"/>
  <c r="X39" s="1"/>
  <c r="K39"/>
  <c r="Y39" s="1"/>
  <c r="Q39"/>
  <c r="V175"/>
  <c r="J175"/>
  <c r="X175" s="1"/>
  <c r="H283"/>
  <c r="I283" s="1"/>
  <c r="W283" s="1"/>
  <c r="H285"/>
  <c r="AC285" s="1"/>
  <c r="H119"/>
  <c r="Q119"/>
  <c r="H114"/>
  <c r="Q114"/>
  <c r="H88"/>
  <c r="AC88" s="1"/>
  <c r="Q141"/>
  <c r="H289"/>
  <c r="AC289" s="1"/>
  <c r="H304"/>
  <c r="AC304" s="1"/>
  <c r="H218"/>
  <c r="Q218"/>
  <c r="H213"/>
  <c r="Q213"/>
  <c r="AC219"/>
  <c r="I219"/>
  <c r="W219" s="1"/>
  <c r="K219"/>
  <c r="Y219" s="1"/>
  <c r="AC214"/>
  <c r="I214"/>
  <c r="W214" s="1"/>
  <c r="K214"/>
  <c r="Y214" s="1"/>
  <c r="Q126"/>
  <c r="Q306"/>
  <c r="H306"/>
  <c r="H211"/>
  <c r="Q211"/>
  <c r="H222"/>
  <c r="Q222"/>
  <c r="H215"/>
  <c r="Q215"/>
  <c r="AC225"/>
  <c r="I225"/>
  <c r="W225" s="1"/>
  <c r="K225"/>
  <c r="Y225" s="1"/>
  <c r="AC216"/>
  <c r="I216"/>
  <c r="W216" s="1"/>
  <c r="K216"/>
  <c r="Y216" s="1"/>
  <c r="Q259"/>
  <c r="H259"/>
  <c r="Q261"/>
  <c r="H261"/>
  <c r="Q263"/>
  <c r="H263"/>
  <c r="H267"/>
  <c r="Q267"/>
  <c r="H269"/>
  <c r="Q269"/>
  <c r="H71"/>
  <c r="Q71"/>
  <c r="H67"/>
  <c r="Q67"/>
  <c r="AC401"/>
  <c r="L401"/>
  <c r="Z401" s="1"/>
  <c r="V401"/>
  <c r="I401"/>
  <c r="W401" s="1"/>
  <c r="K401"/>
  <c r="Y401" s="1"/>
  <c r="AC69"/>
  <c r="AD69" s="1"/>
  <c r="AE69" s="1"/>
  <c r="AF69" s="1"/>
  <c r="J69" s="1"/>
  <c r="X69" s="1"/>
  <c r="K69"/>
  <c r="Y69" s="1"/>
  <c r="V69"/>
  <c r="L69"/>
  <c r="Z69" s="1"/>
  <c r="I69"/>
  <c r="W69" s="1"/>
  <c r="H104"/>
  <c r="H300"/>
  <c r="H102"/>
  <c r="H212"/>
  <c r="Q212"/>
  <c r="H320"/>
  <c r="Q320"/>
  <c r="H258"/>
  <c r="Q258"/>
  <c r="H260"/>
  <c r="Q260"/>
  <c r="H262"/>
  <c r="Q262"/>
  <c r="Q268"/>
  <c r="H268"/>
  <c r="H73"/>
  <c r="Q73"/>
  <c r="H66"/>
  <c r="Q66"/>
  <c r="H75"/>
  <c r="Q75"/>
  <c r="H290"/>
  <c r="H87"/>
  <c r="H100"/>
  <c r="H325"/>
  <c r="Q325"/>
  <c r="H321"/>
  <c r="Q321"/>
  <c r="J317"/>
  <c r="X317" s="1"/>
  <c r="I317"/>
  <c r="W317" s="1"/>
  <c r="H324"/>
  <c r="Q324"/>
  <c r="H357"/>
  <c r="H318"/>
  <c r="Q318"/>
  <c r="H323"/>
  <c r="Q323"/>
  <c r="H319"/>
  <c r="Q319"/>
  <c r="H327"/>
  <c r="Q327"/>
  <c r="H322"/>
  <c r="Q322"/>
  <c r="AD57"/>
  <c r="AE57" s="1"/>
  <c r="AF57" s="1"/>
  <c r="J57" s="1"/>
  <c r="X57" s="1"/>
  <c r="H303"/>
  <c r="H90"/>
  <c r="H29"/>
  <c r="Q29"/>
  <c r="AD436"/>
  <c r="AE436" s="1"/>
  <c r="AF436" s="1"/>
  <c r="J436" s="1"/>
  <c r="X436" s="1"/>
  <c r="AD440"/>
  <c r="AE440" s="1"/>
  <c r="AF440" s="1"/>
  <c r="J440" s="1"/>
  <c r="X440" s="1"/>
  <c r="AD444"/>
  <c r="AE444" s="1"/>
  <c r="AF444" s="1"/>
  <c r="J444" s="1"/>
  <c r="X444" s="1"/>
  <c r="H132"/>
  <c r="Q132"/>
  <c r="H130"/>
  <c r="Q130"/>
  <c r="H125"/>
  <c r="Q125"/>
  <c r="H197"/>
  <c r="Q197"/>
  <c r="H150"/>
  <c r="J150" s="1"/>
  <c r="Q150"/>
  <c r="AC227"/>
  <c r="K227"/>
  <c r="Y227" s="1"/>
  <c r="I227"/>
  <c r="W227" s="1"/>
  <c r="V227"/>
  <c r="L227"/>
  <c r="Z227" s="1"/>
  <c r="AD441"/>
  <c r="AE441" s="1"/>
  <c r="AF441" s="1"/>
  <c r="J441" s="1"/>
  <c r="X441" s="1"/>
  <c r="AD445"/>
  <c r="AE445" s="1"/>
  <c r="AF445" s="1"/>
  <c r="J445" s="1"/>
  <c r="X445" s="1"/>
  <c r="H287"/>
  <c r="H301"/>
  <c r="AC301" s="1"/>
  <c r="H282"/>
  <c r="H26"/>
  <c r="Q26"/>
  <c r="H123"/>
  <c r="Q123"/>
  <c r="H179"/>
  <c r="Q179"/>
  <c r="H133"/>
  <c r="Q133"/>
  <c r="H131"/>
  <c r="Q131"/>
  <c r="H127"/>
  <c r="Q127"/>
  <c r="Q188"/>
  <c r="H188"/>
  <c r="H142"/>
  <c r="Q142"/>
  <c r="H129"/>
  <c r="Q129"/>
  <c r="H183"/>
  <c r="Q183"/>
  <c r="X443"/>
  <c r="H265"/>
  <c r="Q265"/>
  <c r="H253"/>
  <c r="Q253"/>
  <c r="H251"/>
  <c r="Q251"/>
  <c r="H249"/>
  <c r="Q249"/>
  <c r="H248"/>
  <c r="Q248"/>
  <c r="H284"/>
  <c r="Q284"/>
  <c r="H286"/>
  <c r="Q286"/>
  <c r="H302"/>
  <c r="Q302"/>
  <c r="Q46"/>
  <c r="H46"/>
  <c r="H38"/>
  <c r="Q38"/>
  <c r="H44"/>
  <c r="Q44"/>
  <c r="H59"/>
  <c r="Q59"/>
  <c r="H60"/>
  <c r="Q60"/>
  <c r="H92"/>
  <c r="Q92"/>
  <c r="H89"/>
  <c r="Q89"/>
  <c r="H28"/>
  <c r="Q28"/>
  <c r="H266"/>
  <c r="Q266"/>
  <c r="H264"/>
  <c r="Q264"/>
  <c r="H252"/>
  <c r="Q252"/>
  <c r="H250"/>
  <c r="Q250"/>
  <c r="H254"/>
  <c r="J254" s="1"/>
  <c r="Q254"/>
  <c r="Q48"/>
  <c r="H48"/>
  <c r="Q42"/>
  <c r="H42"/>
  <c r="Q47"/>
  <c r="H47"/>
  <c r="H40"/>
  <c r="Q40"/>
  <c r="H65"/>
  <c r="Q65"/>
  <c r="H62"/>
  <c r="Q62"/>
  <c r="H94"/>
  <c r="Q94"/>
  <c r="H91"/>
  <c r="Q91"/>
  <c r="H61"/>
  <c r="Q61"/>
  <c r="H27"/>
  <c r="Q27"/>
  <c r="Q43"/>
  <c r="H43"/>
  <c r="Q152"/>
  <c r="H152"/>
  <c r="H198"/>
  <c r="Q198"/>
  <c r="Q9"/>
  <c r="H9"/>
  <c r="H387"/>
  <c r="Q387"/>
  <c r="H144"/>
  <c r="Q144"/>
  <c r="H405"/>
  <c r="Q405"/>
  <c r="H406"/>
  <c r="Q406"/>
  <c r="H447"/>
  <c r="Q447"/>
  <c r="Q446"/>
  <c r="H446"/>
  <c r="H17"/>
  <c r="Q17"/>
  <c r="H13"/>
  <c r="Q13"/>
  <c r="H14"/>
  <c r="Q14"/>
  <c r="V12"/>
  <c r="I12"/>
  <c r="W12" s="1"/>
  <c r="J12"/>
  <c r="X12" s="1"/>
  <c r="K12"/>
  <c r="Y12" s="1"/>
  <c r="L12"/>
  <c r="Z12" s="1"/>
  <c r="H78"/>
  <c r="Q78"/>
  <c r="Q416"/>
  <c r="H416"/>
  <c r="L417"/>
  <c r="Z417" s="1"/>
  <c r="K417"/>
  <c r="Y417" s="1"/>
  <c r="J417"/>
  <c r="X417" s="1"/>
  <c r="I417"/>
  <c r="W417" s="1"/>
  <c r="V417"/>
  <c r="Q11"/>
  <c r="H11"/>
  <c r="H41"/>
  <c r="Q41"/>
  <c r="Q45"/>
  <c r="H45"/>
  <c r="Q149"/>
  <c r="H149"/>
  <c r="Q199"/>
  <c r="H199"/>
  <c r="H388"/>
  <c r="Q388"/>
  <c r="H146"/>
  <c r="Q146"/>
  <c r="H407"/>
  <c r="Q407"/>
  <c r="H450"/>
  <c r="Q450"/>
  <c r="H449"/>
  <c r="Q449"/>
  <c r="Q448"/>
  <c r="H448"/>
  <c r="H15"/>
  <c r="Q15"/>
  <c r="H16"/>
  <c r="Q16"/>
  <c r="H76"/>
  <c r="Q76"/>
  <c r="Q77"/>
  <c r="H77"/>
  <c r="H415"/>
  <c r="Q415"/>
  <c r="AC452" l="1"/>
  <c r="I452"/>
  <c r="W452" s="1"/>
  <c r="L452"/>
  <c r="Z452" s="1"/>
  <c r="K452"/>
  <c r="Y452" s="1"/>
  <c r="V452"/>
  <c r="AE400"/>
  <c r="AF400" s="1"/>
  <c r="J400" s="1"/>
  <c r="X400" s="1"/>
  <c r="J157"/>
  <c r="X157" s="1"/>
  <c r="L157"/>
  <c r="Z157" s="1"/>
  <c r="K157"/>
  <c r="Y157" s="1"/>
  <c r="V157"/>
  <c r="I157"/>
  <c r="W157" s="1"/>
  <c r="J161"/>
  <c r="X161" s="1"/>
  <c r="V161"/>
  <c r="I161"/>
  <c r="W161" s="1"/>
  <c r="L161"/>
  <c r="Z161" s="1"/>
  <c r="K161"/>
  <c r="Y161" s="1"/>
  <c r="L158"/>
  <c r="Z158" s="1"/>
  <c r="V158"/>
  <c r="J158"/>
  <c r="X158" s="1"/>
  <c r="K158"/>
  <c r="Y158" s="1"/>
  <c r="I158"/>
  <c r="W158" s="1"/>
  <c r="J153"/>
  <c r="X153" s="1"/>
  <c r="K153"/>
  <c r="Y153" s="1"/>
  <c r="V153"/>
  <c r="I153"/>
  <c r="W153" s="1"/>
  <c r="L153"/>
  <c r="Z153" s="1"/>
  <c r="J420"/>
  <c r="X420" s="1"/>
  <c r="L420"/>
  <c r="Z420" s="1"/>
  <c r="K420"/>
  <c r="Y420" s="1"/>
  <c r="V420"/>
  <c r="I420"/>
  <c r="W420" s="1"/>
  <c r="J156"/>
  <c r="X156" s="1"/>
  <c r="L156"/>
  <c r="Z156" s="1"/>
  <c r="K156"/>
  <c r="Y156" s="1"/>
  <c r="V156"/>
  <c r="I156"/>
  <c r="W156" s="1"/>
  <c r="I154"/>
  <c r="W154" s="1"/>
  <c r="K154"/>
  <c r="Y154" s="1"/>
  <c r="J154"/>
  <c r="X154" s="1"/>
  <c r="L154"/>
  <c r="Z154" s="1"/>
  <c r="V154"/>
  <c r="J155"/>
  <c r="X155" s="1"/>
  <c r="K155"/>
  <c r="Y155" s="1"/>
  <c r="V155"/>
  <c r="I155"/>
  <c r="W155" s="1"/>
  <c r="L155"/>
  <c r="Z155" s="1"/>
  <c r="J160"/>
  <c r="X160" s="1"/>
  <c r="L160"/>
  <c r="Z160" s="1"/>
  <c r="K160"/>
  <c r="Y160" s="1"/>
  <c r="V160"/>
  <c r="I160"/>
  <c r="W160" s="1"/>
  <c r="J159"/>
  <c r="X159" s="1"/>
  <c r="K159"/>
  <c r="Y159" s="1"/>
  <c r="L159"/>
  <c r="Z159" s="1"/>
  <c r="V159"/>
  <c r="I159"/>
  <c r="W159" s="1"/>
  <c r="Q200"/>
  <c r="H200"/>
  <c r="I182"/>
  <c r="W182" s="1"/>
  <c r="L124"/>
  <c r="Z124" s="1"/>
  <c r="V173"/>
  <c r="K138"/>
  <c r="Y138" s="1"/>
  <c r="AC173"/>
  <c r="AD173" s="1"/>
  <c r="AE173" s="1"/>
  <c r="AF173" s="1"/>
  <c r="J173" s="1"/>
  <c r="X173" s="1"/>
  <c r="K418"/>
  <c r="Y418" s="1"/>
  <c r="AC418"/>
  <c r="AD418" s="1"/>
  <c r="AE418" s="1"/>
  <c r="AF418" s="1"/>
  <c r="J418" s="1"/>
  <c r="X418" s="1"/>
  <c r="V418"/>
  <c r="I418"/>
  <c r="W418" s="1"/>
  <c r="L418"/>
  <c r="Z418" s="1"/>
  <c r="L135"/>
  <c r="Z135" s="1"/>
  <c r="J140"/>
  <c r="X140" s="1"/>
  <c r="J68"/>
  <c r="X68" s="1"/>
  <c r="V419"/>
  <c r="L419"/>
  <c r="Z419" s="1"/>
  <c r="I419"/>
  <c r="W419" s="1"/>
  <c r="K419"/>
  <c r="Y419" s="1"/>
  <c r="AC419"/>
  <c r="AD419" s="1"/>
  <c r="AE419" s="1"/>
  <c r="AF419" s="1"/>
  <c r="J419" s="1"/>
  <c r="X419" s="1"/>
  <c r="AC72"/>
  <c r="AD72" s="1"/>
  <c r="AE72" s="1"/>
  <c r="AF72" s="1"/>
  <c r="J72" s="1"/>
  <c r="X72" s="1"/>
  <c r="I173"/>
  <c r="W173" s="1"/>
  <c r="L173"/>
  <c r="Z173" s="1"/>
  <c r="L285"/>
  <c r="Z285" s="1"/>
  <c r="H281"/>
  <c r="J281" s="1"/>
  <c r="X281" s="1"/>
  <c r="V307"/>
  <c r="K151"/>
  <c r="Y151" s="1"/>
  <c r="L288"/>
  <c r="Z288" s="1"/>
  <c r="K72"/>
  <c r="Y72" s="1"/>
  <c r="V182"/>
  <c r="L148"/>
  <c r="Z148" s="1"/>
  <c r="J151"/>
  <c r="X151" s="1"/>
  <c r="V174"/>
  <c r="V72"/>
  <c r="V148"/>
  <c r="L68"/>
  <c r="Z68" s="1"/>
  <c r="I68"/>
  <c r="W68" s="1"/>
  <c r="K68"/>
  <c r="Y68" s="1"/>
  <c r="K397"/>
  <c r="Y397" s="1"/>
  <c r="I397"/>
  <c r="W397" s="1"/>
  <c r="L397"/>
  <c r="Z397" s="1"/>
  <c r="J397"/>
  <c r="X397" s="1"/>
  <c r="V397"/>
  <c r="V255"/>
  <c r="K409"/>
  <c r="Y409" s="1"/>
  <c r="I409"/>
  <c r="W409" s="1"/>
  <c r="L409"/>
  <c r="Z409" s="1"/>
  <c r="J409"/>
  <c r="X409" s="1"/>
  <c r="V409"/>
  <c r="K413"/>
  <c r="Y413" s="1"/>
  <c r="I413"/>
  <c r="W413" s="1"/>
  <c r="L413"/>
  <c r="Z413" s="1"/>
  <c r="J413"/>
  <c r="X413" s="1"/>
  <c r="V413"/>
  <c r="X255"/>
  <c r="J148"/>
  <c r="X148" s="1"/>
  <c r="V356"/>
  <c r="K97"/>
  <c r="Y97" s="1"/>
  <c r="I148"/>
  <c r="W148" s="1"/>
  <c r="AC187"/>
  <c r="AD187" s="1"/>
  <c r="AE187" s="1"/>
  <c r="AF187" s="1"/>
  <c r="J187" s="1"/>
  <c r="X187" s="1"/>
  <c r="J139"/>
  <c r="X139" s="1"/>
  <c r="I124"/>
  <c r="W124" s="1"/>
  <c r="I126"/>
  <c r="W126" s="1"/>
  <c r="K255"/>
  <c r="Y255" s="1"/>
  <c r="V151"/>
  <c r="V283"/>
  <c r="I97"/>
  <c r="W97" s="1"/>
  <c r="L97"/>
  <c r="Z97" s="1"/>
  <c r="L304"/>
  <c r="Z304" s="1"/>
  <c r="K128"/>
  <c r="Y128" s="1"/>
  <c r="V97"/>
  <c r="I122"/>
  <c r="W122" s="1"/>
  <c r="K187"/>
  <c r="Y187" s="1"/>
  <c r="V305"/>
  <c r="K182"/>
  <c r="Y182" s="1"/>
  <c r="K288"/>
  <c r="Y288" s="1"/>
  <c r="I72"/>
  <c r="W72" s="1"/>
  <c r="J307"/>
  <c r="X307" s="1"/>
  <c r="I271"/>
  <c r="W271" s="1"/>
  <c r="L182"/>
  <c r="Z182" s="1"/>
  <c r="Q97"/>
  <c r="L196"/>
  <c r="Z196" s="1"/>
  <c r="I193"/>
  <c r="W193" s="1"/>
  <c r="J272"/>
  <c r="X272" s="1"/>
  <c r="H189"/>
  <c r="V272"/>
  <c r="I255"/>
  <c r="W255" s="1"/>
  <c r="L255"/>
  <c r="Z255" s="1"/>
  <c r="H308"/>
  <c r="L308" s="1"/>
  <c r="Z308" s="1"/>
  <c r="I18"/>
  <c r="W18" s="1"/>
  <c r="L88"/>
  <c r="Z88" s="1"/>
  <c r="V187"/>
  <c r="I174"/>
  <c r="W174" s="1"/>
  <c r="AC174"/>
  <c r="AD174" s="1"/>
  <c r="AE174" s="1"/>
  <c r="AF174" s="1"/>
  <c r="J174" s="1"/>
  <c r="X174" s="1"/>
  <c r="L128"/>
  <c r="Z128" s="1"/>
  <c r="K307"/>
  <c r="Y307" s="1"/>
  <c r="L307"/>
  <c r="Z307" s="1"/>
  <c r="I134"/>
  <c r="W134" s="1"/>
  <c r="L122"/>
  <c r="Z122" s="1"/>
  <c r="H101"/>
  <c r="I101" s="1"/>
  <c r="W101" s="1"/>
  <c r="K122"/>
  <c r="Y122" s="1"/>
  <c r="J141"/>
  <c r="X141" s="1"/>
  <c r="I135"/>
  <c r="W135" s="1"/>
  <c r="Q368"/>
  <c r="H180"/>
  <c r="L180" s="1"/>
  <c r="Z180" s="1"/>
  <c r="H184"/>
  <c r="I184" s="1"/>
  <c r="W184" s="1"/>
  <c r="I185"/>
  <c r="W185" s="1"/>
  <c r="Q196"/>
  <c r="H177"/>
  <c r="K177" s="1"/>
  <c r="Y177" s="1"/>
  <c r="Q182"/>
  <c r="Q367"/>
  <c r="Q193"/>
  <c r="H379"/>
  <c r="AC379" s="1"/>
  <c r="K18"/>
  <c r="Y18" s="1"/>
  <c r="L151"/>
  <c r="Z151" s="1"/>
  <c r="I285"/>
  <c r="W285" s="1"/>
  <c r="I305"/>
  <c r="W305" s="1"/>
  <c r="AC305"/>
  <c r="AD305" s="1"/>
  <c r="AE305" s="1"/>
  <c r="AF305" s="1"/>
  <c r="J305" s="1"/>
  <c r="X305" s="1"/>
  <c r="I128"/>
  <c r="W128" s="1"/>
  <c r="I288"/>
  <c r="W288" s="1"/>
  <c r="V288"/>
  <c r="H98"/>
  <c r="AC98" s="1"/>
  <c r="AD98" s="1"/>
  <c r="AE98" s="1"/>
  <c r="AF98" s="1"/>
  <c r="J98" s="1"/>
  <c r="X98" s="1"/>
  <c r="V122"/>
  <c r="H103"/>
  <c r="V103" s="1"/>
  <c r="V141"/>
  <c r="L95"/>
  <c r="Z95" s="1"/>
  <c r="I141"/>
  <c r="W141" s="1"/>
  <c r="K126"/>
  <c r="Y126" s="1"/>
  <c r="J138"/>
  <c r="X138" s="1"/>
  <c r="L137"/>
  <c r="Z137" s="1"/>
  <c r="L134"/>
  <c r="Z134" s="1"/>
  <c r="I138"/>
  <c r="W138" s="1"/>
  <c r="J128"/>
  <c r="X128" s="1"/>
  <c r="V328"/>
  <c r="V95"/>
  <c r="V196"/>
  <c r="J196"/>
  <c r="X196" s="1"/>
  <c r="L193"/>
  <c r="Z193" s="1"/>
  <c r="V186"/>
  <c r="C378"/>
  <c r="H366"/>
  <c r="L366" s="1"/>
  <c r="Z366" s="1"/>
  <c r="K330"/>
  <c r="Y330" s="1"/>
  <c r="H367"/>
  <c r="AC367" s="1"/>
  <c r="AD367" s="1"/>
  <c r="AE367" s="1"/>
  <c r="AF367" s="1"/>
  <c r="L271"/>
  <c r="Z271" s="1"/>
  <c r="K271"/>
  <c r="Y271" s="1"/>
  <c r="AC271"/>
  <c r="K272"/>
  <c r="Y272" s="1"/>
  <c r="L272"/>
  <c r="Z272" s="1"/>
  <c r="H309"/>
  <c r="Q309"/>
  <c r="I140"/>
  <c r="W140" s="1"/>
  <c r="V140"/>
  <c r="V137"/>
  <c r="K141"/>
  <c r="Y141" s="1"/>
  <c r="H99"/>
  <c r="I95"/>
  <c r="W95" s="1"/>
  <c r="K95"/>
  <c r="Y95" s="1"/>
  <c r="K196"/>
  <c r="Y196" s="1"/>
  <c r="AC121"/>
  <c r="AD121" s="1"/>
  <c r="AE121" s="1"/>
  <c r="AF121" s="1"/>
  <c r="J121" s="1"/>
  <c r="X121" s="1"/>
  <c r="K121"/>
  <c r="Y121" s="1"/>
  <c r="V121"/>
  <c r="I121"/>
  <c r="W121" s="1"/>
  <c r="L121"/>
  <c r="Z121" s="1"/>
  <c r="I137"/>
  <c r="W137" s="1"/>
  <c r="AC137"/>
  <c r="AD137" s="1"/>
  <c r="AE137" s="1"/>
  <c r="AF137" s="1"/>
  <c r="J137" s="1"/>
  <c r="X137" s="1"/>
  <c r="K134"/>
  <c r="Y134" s="1"/>
  <c r="J134"/>
  <c r="X134" s="1"/>
  <c r="AC135"/>
  <c r="K135"/>
  <c r="Y135" s="1"/>
  <c r="AC124"/>
  <c r="AD124" s="1"/>
  <c r="AE124" s="1"/>
  <c r="AF124" s="1"/>
  <c r="J124" s="1"/>
  <c r="X124" s="1"/>
  <c r="K124"/>
  <c r="Y124" s="1"/>
  <c r="L139"/>
  <c r="Z139" s="1"/>
  <c r="K139"/>
  <c r="Y139" s="1"/>
  <c r="I139"/>
  <c r="W139" s="1"/>
  <c r="L126"/>
  <c r="Z126" s="1"/>
  <c r="V126"/>
  <c r="Q192"/>
  <c r="H192"/>
  <c r="K193"/>
  <c r="Y193" s="1"/>
  <c r="J193"/>
  <c r="X193" s="1"/>
  <c r="Q195"/>
  <c r="H195"/>
  <c r="Q178"/>
  <c r="H178"/>
  <c r="Q190"/>
  <c r="H190"/>
  <c r="H194"/>
  <c r="Q194"/>
  <c r="K140"/>
  <c r="Y140" s="1"/>
  <c r="V138"/>
  <c r="AD95"/>
  <c r="AE95" s="1"/>
  <c r="AF95" s="1"/>
  <c r="J95" s="1"/>
  <c r="X95" s="1"/>
  <c r="L70"/>
  <c r="Z70" s="1"/>
  <c r="V70"/>
  <c r="J70"/>
  <c r="X70" s="1"/>
  <c r="I70"/>
  <c r="W70" s="1"/>
  <c r="K70"/>
  <c r="Y70" s="1"/>
  <c r="I88"/>
  <c r="W88" s="1"/>
  <c r="I171"/>
  <c r="W171" s="1"/>
  <c r="K329"/>
  <c r="Y329" s="1"/>
  <c r="V330"/>
  <c r="V329"/>
  <c r="L174"/>
  <c r="Z174" s="1"/>
  <c r="V18"/>
  <c r="J18"/>
  <c r="X18" s="1"/>
  <c r="V340"/>
  <c r="L340"/>
  <c r="Z340" s="1"/>
  <c r="I340"/>
  <c r="W340" s="1"/>
  <c r="AC340"/>
  <c r="K340"/>
  <c r="Y340" s="1"/>
  <c r="AC329"/>
  <c r="I329"/>
  <c r="W329" s="1"/>
  <c r="AC330"/>
  <c r="I330"/>
  <c r="W330" s="1"/>
  <c r="L328"/>
  <c r="Z328" s="1"/>
  <c r="AC328"/>
  <c r="I328"/>
  <c r="W328" s="1"/>
  <c r="V368"/>
  <c r="L368"/>
  <c r="Z368" s="1"/>
  <c r="K368"/>
  <c r="Y368" s="1"/>
  <c r="AC368"/>
  <c r="L337"/>
  <c r="Z337" s="1"/>
  <c r="AC337"/>
  <c r="AD337" s="1"/>
  <c r="AE337" s="1"/>
  <c r="AF337" s="1"/>
  <c r="J337" s="1"/>
  <c r="X337" s="1"/>
  <c r="I337"/>
  <c r="W337" s="1"/>
  <c r="K337"/>
  <c r="Y337" s="1"/>
  <c r="V337"/>
  <c r="K338"/>
  <c r="Y338" s="1"/>
  <c r="AC338"/>
  <c r="AD338" s="1"/>
  <c r="AE338" s="1"/>
  <c r="AF338" s="1"/>
  <c r="J338" s="1"/>
  <c r="X338" s="1"/>
  <c r="L338"/>
  <c r="Z338" s="1"/>
  <c r="I338"/>
  <c r="W338" s="1"/>
  <c r="V338"/>
  <c r="L339"/>
  <c r="Z339" s="1"/>
  <c r="AC339"/>
  <c r="AD339" s="1"/>
  <c r="AE339" s="1"/>
  <c r="AF339" s="1"/>
  <c r="J339" s="1"/>
  <c r="X339" s="1"/>
  <c r="I339"/>
  <c r="W339" s="1"/>
  <c r="K339"/>
  <c r="Y339" s="1"/>
  <c r="V339"/>
  <c r="K343"/>
  <c r="Y343" s="1"/>
  <c r="AC343"/>
  <c r="AD343" s="1"/>
  <c r="AE343" s="1"/>
  <c r="AF343" s="1"/>
  <c r="J343" s="1"/>
  <c r="X343" s="1"/>
  <c r="L343"/>
  <c r="Z343" s="1"/>
  <c r="I343"/>
  <c r="W343" s="1"/>
  <c r="V343"/>
  <c r="L289"/>
  <c r="Z289" s="1"/>
  <c r="AC105"/>
  <c r="AD105" s="1"/>
  <c r="AE105" s="1"/>
  <c r="AF105" s="1"/>
  <c r="J105" s="1"/>
  <c r="X105" s="1"/>
  <c r="K403"/>
  <c r="Y403" s="1"/>
  <c r="I403"/>
  <c r="W403" s="1"/>
  <c r="L403"/>
  <c r="Z403" s="1"/>
  <c r="J403"/>
  <c r="X403" s="1"/>
  <c r="V403"/>
  <c r="I399"/>
  <c r="W399" s="1"/>
  <c r="L399"/>
  <c r="Z399" s="1"/>
  <c r="J399"/>
  <c r="X399" s="1"/>
  <c r="V399"/>
  <c r="K399"/>
  <c r="Y399" s="1"/>
  <c r="L335"/>
  <c r="Z335" s="1"/>
  <c r="V335"/>
  <c r="K335"/>
  <c r="Y335" s="1"/>
  <c r="K332"/>
  <c r="Y332" s="1"/>
  <c r="V332"/>
  <c r="L332"/>
  <c r="Z332" s="1"/>
  <c r="K331"/>
  <c r="Y331" s="1"/>
  <c r="V331"/>
  <c r="L331"/>
  <c r="Z331" s="1"/>
  <c r="K334"/>
  <c r="Y334" s="1"/>
  <c r="L334"/>
  <c r="Z334" s="1"/>
  <c r="V334"/>
  <c r="AC185"/>
  <c r="AD185" s="1"/>
  <c r="AE185" s="1"/>
  <c r="AF185" s="1"/>
  <c r="J185" s="1"/>
  <c r="X185" s="1"/>
  <c r="L185"/>
  <c r="Z185" s="1"/>
  <c r="K285"/>
  <c r="Y285" s="1"/>
  <c r="V285"/>
  <c r="K305"/>
  <c r="Y305" s="1"/>
  <c r="K356"/>
  <c r="Y356" s="1"/>
  <c r="AC356"/>
  <c r="AD356" s="1"/>
  <c r="AE356" s="1"/>
  <c r="AF356" s="1"/>
  <c r="J356" s="1"/>
  <c r="X356" s="1"/>
  <c r="K289"/>
  <c r="Y289" s="1"/>
  <c r="K304"/>
  <c r="Y304" s="1"/>
  <c r="I191"/>
  <c r="W191" s="1"/>
  <c r="V185"/>
  <c r="K171"/>
  <c r="Y171" s="1"/>
  <c r="L171"/>
  <c r="Z171" s="1"/>
  <c r="V171"/>
  <c r="I187"/>
  <c r="W187" s="1"/>
  <c r="I186"/>
  <c r="W186" s="1"/>
  <c r="AC186"/>
  <c r="AD186" s="1"/>
  <c r="AE186" s="1"/>
  <c r="AF186" s="1"/>
  <c r="J186" s="1"/>
  <c r="X186" s="1"/>
  <c r="V257"/>
  <c r="J257"/>
  <c r="X257" s="1"/>
  <c r="I257"/>
  <c r="W257" s="1"/>
  <c r="L257"/>
  <c r="Z257" s="1"/>
  <c r="K257"/>
  <c r="Y257" s="1"/>
  <c r="V256"/>
  <c r="J256"/>
  <c r="X256" s="1"/>
  <c r="I256"/>
  <c r="W256" s="1"/>
  <c r="L256"/>
  <c r="Z256" s="1"/>
  <c r="K256"/>
  <c r="Y256" s="1"/>
  <c r="L116"/>
  <c r="Z116" s="1"/>
  <c r="K116"/>
  <c r="Y116" s="1"/>
  <c r="AC116"/>
  <c r="AD116" s="1"/>
  <c r="AE116" s="1"/>
  <c r="AF116" s="1"/>
  <c r="J116" s="1"/>
  <c r="X116" s="1"/>
  <c r="V116"/>
  <c r="I116"/>
  <c r="W116" s="1"/>
  <c r="I145"/>
  <c r="W145" s="1"/>
  <c r="L145"/>
  <c r="Z145" s="1"/>
  <c r="J145"/>
  <c r="X145" s="1"/>
  <c r="V145"/>
  <c r="K145"/>
  <c r="Y145" s="1"/>
  <c r="L118"/>
  <c r="Z118" s="1"/>
  <c r="J118"/>
  <c r="X118" s="1"/>
  <c r="V118"/>
  <c r="K118"/>
  <c r="Y118" s="1"/>
  <c r="I118"/>
  <c r="W118" s="1"/>
  <c r="L143"/>
  <c r="Z143" s="1"/>
  <c r="V143"/>
  <c r="K143"/>
  <c r="Y143" s="1"/>
  <c r="I143"/>
  <c r="W143" s="1"/>
  <c r="J143"/>
  <c r="X143" s="1"/>
  <c r="V105"/>
  <c r="I356"/>
  <c r="W356" s="1"/>
  <c r="K96"/>
  <c r="Y96" s="1"/>
  <c r="L96"/>
  <c r="Z96" s="1"/>
  <c r="L105"/>
  <c r="Z105" s="1"/>
  <c r="I105"/>
  <c r="W105" s="1"/>
  <c r="V88"/>
  <c r="K88"/>
  <c r="Y88" s="1"/>
  <c r="I96"/>
  <c r="W96" s="1"/>
  <c r="V96"/>
  <c r="L327"/>
  <c r="Z327" s="1"/>
  <c r="K327"/>
  <c r="Y327" s="1"/>
  <c r="AC117"/>
  <c r="AD117" s="1"/>
  <c r="AE117" s="1"/>
  <c r="AF117" s="1"/>
  <c r="J117" s="1"/>
  <c r="X117" s="1"/>
  <c r="V117"/>
  <c r="K117"/>
  <c r="Y117" s="1"/>
  <c r="L117"/>
  <c r="Z117" s="1"/>
  <c r="I117"/>
  <c r="W117" s="1"/>
  <c r="I326"/>
  <c r="W326" s="1"/>
  <c r="V326"/>
  <c r="J326"/>
  <c r="X326" s="1"/>
  <c r="K283"/>
  <c r="Y283" s="1"/>
  <c r="K191"/>
  <c r="Y191" s="1"/>
  <c r="L147"/>
  <c r="Z147" s="1"/>
  <c r="J147"/>
  <c r="X147" s="1"/>
  <c r="V147"/>
  <c r="K147"/>
  <c r="Y147" s="1"/>
  <c r="I147"/>
  <c r="W147" s="1"/>
  <c r="L186"/>
  <c r="Z186" s="1"/>
  <c r="L93"/>
  <c r="Z93" s="1"/>
  <c r="AC176"/>
  <c r="AD176" s="1"/>
  <c r="AE176" s="1"/>
  <c r="AF176" s="1"/>
  <c r="J176" s="1"/>
  <c r="X176" s="1"/>
  <c r="K176"/>
  <c r="Y176" s="1"/>
  <c r="V176"/>
  <c r="L176"/>
  <c r="Z176" s="1"/>
  <c r="I176"/>
  <c r="W176" s="1"/>
  <c r="L181"/>
  <c r="Z181" s="1"/>
  <c r="I181"/>
  <c r="W181" s="1"/>
  <c r="AC181"/>
  <c r="AD181" s="1"/>
  <c r="AE181" s="1"/>
  <c r="K181"/>
  <c r="Y181" s="1"/>
  <c r="V181"/>
  <c r="AC191"/>
  <c r="AD191" s="1"/>
  <c r="AE191" s="1"/>
  <c r="AF191" s="1"/>
  <c r="J191" s="1"/>
  <c r="X191" s="1"/>
  <c r="L191"/>
  <c r="Z191" s="1"/>
  <c r="AC93"/>
  <c r="AD93" s="1"/>
  <c r="AE93" s="1"/>
  <c r="AF93" s="1"/>
  <c r="J93" s="1"/>
  <c r="X93" s="1"/>
  <c r="V93"/>
  <c r="K93"/>
  <c r="Y93" s="1"/>
  <c r="L114"/>
  <c r="Z114" s="1"/>
  <c r="K114"/>
  <c r="Y114" s="1"/>
  <c r="AC114"/>
  <c r="AD114" s="1"/>
  <c r="AE114" s="1"/>
  <c r="AF114" s="1"/>
  <c r="J114" s="1"/>
  <c r="X114" s="1"/>
  <c r="V114"/>
  <c r="I114"/>
  <c r="W114" s="1"/>
  <c r="K119"/>
  <c r="Y119" s="1"/>
  <c r="AC119"/>
  <c r="I119"/>
  <c r="W119" s="1"/>
  <c r="V119"/>
  <c r="L119"/>
  <c r="Z119" s="1"/>
  <c r="AC283"/>
  <c r="AD283" s="1"/>
  <c r="AE283" s="1"/>
  <c r="AF283" s="1"/>
  <c r="J283" s="1"/>
  <c r="X283" s="1"/>
  <c r="L283"/>
  <c r="Z283" s="1"/>
  <c r="K115"/>
  <c r="Y115" s="1"/>
  <c r="I115"/>
  <c r="W115" s="1"/>
  <c r="L115"/>
  <c r="Z115" s="1"/>
  <c r="J115"/>
  <c r="X115" s="1"/>
  <c r="V115"/>
  <c r="AC136"/>
  <c r="AD136" s="1"/>
  <c r="AE136" s="1"/>
  <c r="AF136" s="1"/>
  <c r="J136" s="1"/>
  <c r="X136" s="1"/>
  <c r="L136"/>
  <c r="Z136" s="1"/>
  <c r="I136"/>
  <c r="W136" s="1"/>
  <c r="V136"/>
  <c r="K136"/>
  <c r="Y136" s="1"/>
  <c r="K301"/>
  <c r="Y301" s="1"/>
  <c r="I289"/>
  <c r="W289" s="1"/>
  <c r="V289"/>
  <c r="V304"/>
  <c r="I304"/>
  <c r="W304" s="1"/>
  <c r="AD216"/>
  <c r="AE216" s="1"/>
  <c r="AF216" s="1"/>
  <c r="J216" s="1"/>
  <c r="X216" s="1"/>
  <c r="AC306"/>
  <c r="AD306" s="1"/>
  <c r="AE306" s="1"/>
  <c r="AF306" s="1"/>
  <c r="J306" s="1"/>
  <c r="X306" s="1"/>
  <c r="L306"/>
  <c r="Z306" s="1"/>
  <c r="I306"/>
  <c r="W306" s="1"/>
  <c r="V306"/>
  <c r="K306"/>
  <c r="Y306" s="1"/>
  <c r="AD219"/>
  <c r="AE219" s="1"/>
  <c r="AF219" s="1"/>
  <c r="J219" s="1"/>
  <c r="X219" s="1"/>
  <c r="AD225"/>
  <c r="AE225" s="1"/>
  <c r="AF225" s="1"/>
  <c r="J225" s="1"/>
  <c r="X225" s="1"/>
  <c r="AC215"/>
  <c r="L215"/>
  <c r="Z215" s="1"/>
  <c r="V215"/>
  <c r="I215"/>
  <c r="W215" s="1"/>
  <c r="K215"/>
  <c r="Y215" s="1"/>
  <c r="AC222"/>
  <c r="L222"/>
  <c r="Z222" s="1"/>
  <c r="V222"/>
  <c r="I222"/>
  <c r="W222" s="1"/>
  <c r="K222"/>
  <c r="Y222" s="1"/>
  <c r="AC211"/>
  <c r="L211"/>
  <c r="Z211" s="1"/>
  <c r="V211"/>
  <c r="I211"/>
  <c r="W211" s="1"/>
  <c r="K211"/>
  <c r="Y211" s="1"/>
  <c r="AD214"/>
  <c r="AE214" s="1"/>
  <c r="AF214" s="1"/>
  <c r="J214" s="1"/>
  <c r="X214" s="1"/>
  <c r="AC213"/>
  <c r="L213"/>
  <c r="Z213" s="1"/>
  <c r="V213"/>
  <c r="I213"/>
  <c r="W213" s="1"/>
  <c r="K213"/>
  <c r="Y213" s="1"/>
  <c r="AC218"/>
  <c r="L218"/>
  <c r="Z218" s="1"/>
  <c r="V218"/>
  <c r="I218"/>
  <c r="W218" s="1"/>
  <c r="K218"/>
  <c r="Y218" s="1"/>
  <c r="AC87"/>
  <c r="K87"/>
  <c r="Y87" s="1"/>
  <c r="V87"/>
  <c r="L87"/>
  <c r="Z87" s="1"/>
  <c r="I87"/>
  <c r="W87" s="1"/>
  <c r="L75"/>
  <c r="Z75" s="1"/>
  <c r="J75"/>
  <c r="X75" s="1"/>
  <c r="V75"/>
  <c r="K75"/>
  <c r="Y75" s="1"/>
  <c r="I75"/>
  <c r="W75" s="1"/>
  <c r="AC66"/>
  <c r="K66"/>
  <c r="Y66" s="1"/>
  <c r="I66"/>
  <c r="W66" s="1"/>
  <c r="L66"/>
  <c r="Z66" s="1"/>
  <c r="V66"/>
  <c r="AC73"/>
  <c r="K73"/>
  <c r="Y73" s="1"/>
  <c r="I73"/>
  <c r="W73" s="1"/>
  <c r="L73"/>
  <c r="Z73" s="1"/>
  <c r="V73"/>
  <c r="AC262"/>
  <c r="K262"/>
  <c r="Y262" s="1"/>
  <c r="I262"/>
  <c r="W262" s="1"/>
  <c r="L262"/>
  <c r="Z262" s="1"/>
  <c r="V262"/>
  <c r="AC260"/>
  <c r="K260"/>
  <c r="Y260" s="1"/>
  <c r="I260"/>
  <c r="W260" s="1"/>
  <c r="L260"/>
  <c r="Z260" s="1"/>
  <c r="V260"/>
  <c r="AC258"/>
  <c r="K258"/>
  <c r="Y258" s="1"/>
  <c r="I258"/>
  <c r="W258" s="1"/>
  <c r="L258"/>
  <c r="Z258" s="1"/>
  <c r="V258"/>
  <c r="AC320"/>
  <c r="L320"/>
  <c r="Z320" s="1"/>
  <c r="V320"/>
  <c r="I320"/>
  <c r="W320" s="1"/>
  <c r="K320"/>
  <c r="Y320" s="1"/>
  <c r="L212"/>
  <c r="Z212" s="1"/>
  <c r="V212"/>
  <c r="AC212"/>
  <c r="K212"/>
  <c r="Y212" s="1"/>
  <c r="I212"/>
  <c r="W212" s="1"/>
  <c r="L104"/>
  <c r="Z104" s="1"/>
  <c r="J104"/>
  <c r="X104" s="1"/>
  <c r="V104"/>
  <c r="K104"/>
  <c r="Y104" s="1"/>
  <c r="I104"/>
  <c r="W104" s="1"/>
  <c r="AC263"/>
  <c r="L263"/>
  <c r="Z263" s="1"/>
  <c r="V263"/>
  <c r="I263"/>
  <c r="W263" s="1"/>
  <c r="K263"/>
  <c r="Y263" s="1"/>
  <c r="AC261"/>
  <c r="L261"/>
  <c r="Z261" s="1"/>
  <c r="V261"/>
  <c r="I261"/>
  <c r="W261" s="1"/>
  <c r="K261"/>
  <c r="Y261" s="1"/>
  <c r="AC259"/>
  <c r="L259"/>
  <c r="Z259" s="1"/>
  <c r="V259"/>
  <c r="I259"/>
  <c r="W259" s="1"/>
  <c r="K259"/>
  <c r="Y259" s="1"/>
  <c r="AC100"/>
  <c r="K100"/>
  <c r="Y100" s="1"/>
  <c r="V100"/>
  <c r="L100"/>
  <c r="Z100" s="1"/>
  <c r="I100"/>
  <c r="W100" s="1"/>
  <c r="AC290"/>
  <c r="AD290" s="1"/>
  <c r="AE290" s="1"/>
  <c r="AF290" s="1"/>
  <c r="J290" s="1"/>
  <c r="X290" s="1"/>
  <c r="L290"/>
  <c r="Z290" s="1"/>
  <c r="I290"/>
  <c r="W290" s="1"/>
  <c r="V290"/>
  <c r="K290"/>
  <c r="Y290" s="1"/>
  <c r="AC268"/>
  <c r="L268"/>
  <c r="Z268" s="1"/>
  <c r="V268"/>
  <c r="I268"/>
  <c r="W268" s="1"/>
  <c r="K268"/>
  <c r="Y268" s="1"/>
  <c r="AC102"/>
  <c r="AD102" s="1"/>
  <c r="AE102" s="1"/>
  <c r="AF102" s="1"/>
  <c r="J102" s="1"/>
  <c r="X102" s="1"/>
  <c r="I102"/>
  <c r="W102" s="1"/>
  <c r="V102"/>
  <c r="L102"/>
  <c r="Z102" s="1"/>
  <c r="K102"/>
  <c r="Y102" s="1"/>
  <c r="L300"/>
  <c r="Z300" s="1"/>
  <c r="V300"/>
  <c r="AC300"/>
  <c r="AD300" s="1"/>
  <c r="AE300" s="1"/>
  <c r="AF300" s="1"/>
  <c r="J300" s="1"/>
  <c r="X300" s="1"/>
  <c r="I300"/>
  <c r="W300" s="1"/>
  <c r="K300"/>
  <c r="Y300" s="1"/>
  <c r="AD401"/>
  <c r="AE401" s="1"/>
  <c r="AF401" s="1"/>
  <c r="J401" s="1"/>
  <c r="X401" s="1"/>
  <c r="K67"/>
  <c r="Y67" s="1"/>
  <c r="I67"/>
  <c r="W67" s="1"/>
  <c r="L67"/>
  <c r="Z67" s="1"/>
  <c r="J67"/>
  <c r="X67" s="1"/>
  <c r="V67"/>
  <c r="V71"/>
  <c r="L71"/>
  <c r="Z71" s="1"/>
  <c r="K71"/>
  <c r="Y71" s="1"/>
  <c r="AC71"/>
  <c r="AD71" s="1"/>
  <c r="AE71" s="1"/>
  <c r="AF71" s="1"/>
  <c r="J71" s="1"/>
  <c r="X71" s="1"/>
  <c r="I71"/>
  <c r="W71" s="1"/>
  <c r="AC269"/>
  <c r="K269"/>
  <c r="Y269" s="1"/>
  <c r="I269"/>
  <c r="W269" s="1"/>
  <c r="L269"/>
  <c r="Z269" s="1"/>
  <c r="V269"/>
  <c r="AC267"/>
  <c r="K267"/>
  <c r="Y267" s="1"/>
  <c r="I267"/>
  <c r="W267" s="1"/>
  <c r="L267"/>
  <c r="Z267" s="1"/>
  <c r="V267"/>
  <c r="AC357"/>
  <c r="AD357" s="1"/>
  <c r="AE357" s="1"/>
  <c r="AF357" s="1"/>
  <c r="J357" s="1"/>
  <c r="X357" s="1"/>
  <c r="K357"/>
  <c r="Y357" s="1"/>
  <c r="V357"/>
  <c r="L357"/>
  <c r="Z357" s="1"/>
  <c r="I357"/>
  <c r="W357" s="1"/>
  <c r="AC324"/>
  <c r="K324"/>
  <c r="Y324" s="1"/>
  <c r="I324"/>
  <c r="W324" s="1"/>
  <c r="L324"/>
  <c r="Z324" s="1"/>
  <c r="V324"/>
  <c r="AC321"/>
  <c r="L321"/>
  <c r="Z321" s="1"/>
  <c r="V321"/>
  <c r="K321"/>
  <c r="Y321" s="1"/>
  <c r="I321"/>
  <c r="W321" s="1"/>
  <c r="AC325"/>
  <c r="L325"/>
  <c r="Z325" s="1"/>
  <c r="V325"/>
  <c r="K325"/>
  <c r="Y325" s="1"/>
  <c r="I325"/>
  <c r="W325" s="1"/>
  <c r="L301"/>
  <c r="Z301" s="1"/>
  <c r="AC322"/>
  <c r="K322"/>
  <c r="Y322" s="1"/>
  <c r="I322"/>
  <c r="W322" s="1"/>
  <c r="L322"/>
  <c r="Z322" s="1"/>
  <c r="V322"/>
  <c r="V327"/>
  <c r="AC319"/>
  <c r="L319"/>
  <c r="Z319" s="1"/>
  <c r="V319"/>
  <c r="K319"/>
  <c r="Y319" s="1"/>
  <c r="I319"/>
  <c r="W319" s="1"/>
  <c r="AC323"/>
  <c r="L323"/>
  <c r="Z323" s="1"/>
  <c r="V323"/>
  <c r="K323"/>
  <c r="Y323" s="1"/>
  <c r="I323"/>
  <c r="W323" s="1"/>
  <c r="AC318"/>
  <c r="K318"/>
  <c r="Y318" s="1"/>
  <c r="I318"/>
  <c r="W318" s="1"/>
  <c r="L318"/>
  <c r="Z318" s="1"/>
  <c r="V318"/>
  <c r="AC90"/>
  <c r="AD90" s="1"/>
  <c r="AE90" s="1"/>
  <c r="AF90" s="1"/>
  <c r="J90" s="1"/>
  <c r="X90" s="1"/>
  <c r="K90"/>
  <c r="Y90" s="1"/>
  <c r="V90"/>
  <c r="L90"/>
  <c r="Z90" s="1"/>
  <c r="I90"/>
  <c r="W90" s="1"/>
  <c r="L303"/>
  <c r="Z303" s="1"/>
  <c r="AC303"/>
  <c r="AD303" s="1"/>
  <c r="AE303" s="1"/>
  <c r="AF303" s="1"/>
  <c r="J303" s="1"/>
  <c r="X303" s="1"/>
  <c r="I303"/>
  <c r="W303" s="1"/>
  <c r="K303"/>
  <c r="Y303" s="1"/>
  <c r="V303"/>
  <c r="AC188"/>
  <c r="AD188" s="1"/>
  <c r="AE188" s="1"/>
  <c r="AF188" s="1"/>
  <c r="J188" s="1"/>
  <c r="X188" s="1"/>
  <c r="K188"/>
  <c r="Y188" s="1"/>
  <c r="V188"/>
  <c r="L188"/>
  <c r="Z188" s="1"/>
  <c r="I188"/>
  <c r="W188" s="1"/>
  <c r="AD227"/>
  <c r="AE227" s="1"/>
  <c r="AF227" s="1"/>
  <c r="J227" s="1"/>
  <c r="X227" s="1"/>
  <c r="X150"/>
  <c r="V150"/>
  <c r="K150"/>
  <c r="Y150" s="1"/>
  <c r="I150"/>
  <c r="W150" s="1"/>
  <c r="L150"/>
  <c r="Z150" s="1"/>
  <c r="K197"/>
  <c r="Y197" s="1"/>
  <c r="I197"/>
  <c r="W197" s="1"/>
  <c r="L197"/>
  <c r="Z197" s="1"/>
  <c r="J197"/>
  <c r="X197" s="1"/>
  <c r="V197"/>
  <c r="AC183"/>
  <c r="L183"/>
  <c r="Z183" s="1"/>
  <c r="K183"/>
  <c r="Y183" s="1"/>
  <c r="I183"/>
  <c r="W183" s="1"/>
  <c r="V183"/>
  <c r="K129"/>
  <c r="Y129" s="1"/>
  <c r="I129"/>
  <c r="W129" s="1"/>
  <c r="L129"/>
  <c r="Z129" s="1"/>
  <c r="J129"/>
  <c r="X129" s="1"/>
  <c r="V129"/>
  <c r="L142"/>
  <c r="Z142" s="1"/>
  <c r="J142"/>
  <c r="X142" s="1"/>
  <c r="V142"/>
  <c r="K142"/>
  <c r="Y142" s="1"/>
  <c r="I142"/>
  <c r="W142" s="1"/>
  <c r="AC127"/>
  <c r="L127"/>
  <c r="Z127" s="1"/>
  <c r="V127"/>
  <c r="K127"/>
  <c r="Y127" s="1"/>
  <c r="I127"/>
  <c r="W127" s="1"/>
  <c r="AC131"/>
  <c r="K131"/>
  <c r="Y131" s="1"/>
  <c r="I131"/>
  <c r="W131" s="1"/>
  <c r="V131"/>
  <c r="L131"/>
  <c r="Z131" s="1"/>
  <c r="AC133"/>
  <c r="K133"/>
  <c r="Y133" s="1"/>
  <c r="I133"/>
  <c r="W133" s="1"/>
  <c r="L133"/>
  <c r="Z133" s="1"/>
  <c r="V133"/>
  <c r="AC179"/>
  <c r="K179"/>
  <c r="Y179" s="1"/>
  <c r="I179"/>
  <c r="W179" s="1"/>
  <c r="L179"/>
  <c r="Z179" s="1"/>
  <c r="V179"/>
  <c r="AC123"/>
  <c r="K123"/>
  <c r="Y123" s="1"/>
  <c r="I123"/>
  <c r="W123" s="1"/>
  <c r="L123"/>
  <c r="Z123" s="1"/>
  <c r="V123"/>
  <c r="K26"/>
  <c r="Y26" s="1"/>
  <c r="I26"/>
  <c r="W26" s="1"/>
  <c r="L26"/>
  <c r="Z26" s="1"/>
  <c r="J26"/>
  <c r="X26" s="1"/>
  <c r="V26"/>
  <c r="AD304"/>
  <c r="AE304" s="1"/>
  <c r="AF304" s="1"/>
  <c r="J304" s="1"/>
  <c r="X304" s="1"/>
  <c r="I282"/>
  <c r="W282" s="1"/>
  <c r="AC282"/>
  <c r="AD282" s="1"/>
  <c r="AE282" s="1"/>
  <c r="AF282" s="1"/>
  <c r="J282" s="1"/>
  <c r="X282" s="1"/>
  <c r="K282"/>
  <c r="Y282" s="1"/>
  <c r="V282"/>
  <c r="L282"/>
  <c r="Z282" s="1"/>
  <c r="V287"/>
  <c r="L287"/>
  <c r="Z287" s="1"/>
  <c r="AC287"/>
  <c r="AD287" s="1"/>
  <c r="AE287" s="1"/>
  <c r="AF287" s="1"/>
  <c r="J287" s="1"/>
  <c r="X287" s="1"/>
  <c r="I287"/>
  <c r="W287" s="1"/>
  <c r="K287"/>
  <c r="Y287" s="1"/>
  <c r="AC125"/>
  <c r="L125"/>
  <c r="Z125" s="1"/>
  <c r="V125"/>
  <c r="K125"/>
  <c r="Y125" s="1"/>
  <c r="I125"/>
  <c r="W125" s="1"/>
  <c r="AC130"/>
  <c r="K130"/>
  <c r="Y130" s="1"/>
  <c r="I130"/>
  <c r="W130" s="1"/>
  <c r="L130"/>
  <c r="Z130" s="1"/>
  <c r="V130"/>
  <c r="AC132"/>
  <c r="L132"/>
  <c r="Z132" s="1"/>
  <c r="V132"/>
  <c r="K132"/>
  <c r="Y132" s="1"/>
  <c r="I132"/>
  <c r="W132" s="1"/>
  <c r="L29"/>
  <c r="Z29" s="1"/>
  <c r="V29"/>
  <c r="J29"/>
  <c r="X29" s="1"/>
  <c r="I29"/>
  <c r="W29" s="1"/>
  <c r="K29"/>
  <c r="Y29" s="1"/>
  <c r="V301"/>
  <c r="I301"/>
  <c r="W301" s="1"/>
  <c r="L47"/>
  <c r="Z47" s="1"/>
  <c r="J47"/>
  <c r="X47" s="1"/>
  <c r="V47"/>
  <c r="K47"/>
  <c r="Y47" s="1"/>
  <c r="I47"/>
  <c r="W47" s="1"/>
  <c r="L48"/>
  <c r="Z48" s="1"/>
  <c r="J48"/>
  <c r="X48" s="1"/>
  <c r="V48"/>
  <c r="K48"/>
  <c r="Y48" s="1"/>
  <c r="I48"/>
  <c r="W48" s="1"/>
  <c r="AD285"/>
  <c r="AE285" s="1"/>
  <c r="AF285" s="1"/>
  <c r="J285" s="1"/>
  <c r="X285" s="1"/>
  <c r="L28"/>
  <c r="Z28" s="1"/>
  <c r="V28"/>
  <c r="K28"/>
  <c r="Y28" s="1"/>
  <c r="AC89"/>
  <c r="K89"/>
  <c r="Y89" s="1"/>
  <c r="V89"/>
  <c r="L89"/>
  <c r="Z89" s="1"/>
  <c r="I89"/>
  <c r="W89" s="1"/>
  <c r="AC60"/>
  <c r="L60"/>
  <c r="Z60" s="1"/>
  <c r="K60"/>
  <c r="Y60" s="1"/>
  <c r="I60"/>
  <c r="W60" s="1"/>
  <c r="V60"/>
  <c r="AC59"/>
  <c r="K59"/>
  <c r="Y59" s="1"/>
  <c r="L59"/>
  <c r="Z59" s="1"/>
  <c r="V59"/>
  <c r="I59"/>
  <c r="W59" s="1"/>
  <c r="L44"/>
  <c r="Z44" s="1"/>
  <c r="I44"/>
  <c r="W44" s="1"/>
  <c r="K44"/>
  <c r="Y44" s="1"/>
  <c r="J44"/>
  <c r="X44" s="1"/>
  <c r="V44"/>
  <c r="L38"/>
  <c r="Z38" s="1"/>
  <c r="I38"/>
  <c r="W38" s="1"/>
  <c r="K38"/>
  <c r="Y38" s="1"/>
  <c r="V38"/>
  <c r="J38"/>
  <c r="X38" s="1"/>
  <c r="AC302"/>
  <c r="L302"/>
  <c r="Z302" s="1"/>
  <c r="K302"/>
  <c r="Y302" s="1"/>
  <c r="I302"/>
  <c r="W302" s="1"/>
  <c r="V302"/>
  <c r="AC286"/>
  <c r="AD286" s="1"/>
  <c r="AE286" s="1"/>
  <c r="AF286" s="1"/>
  <c r="J286" s="1"/>
  <c r="X286" s="1"/>
  <c r="K286"/>
  <c r="Y286" s="1"/>
  <c r="V286"/>
  <c r="L286"/>
  <c r="Z286" s="1"/>
  <c r="I286"/>
  <c r="W286" s="1"/>
  <c r="AC284"/>
  <c r="L284"/>
  <c r="Z284" s="1"/>
  <c r="I284"/>
  <c r="W284" s="1"/>
  <c r="K284"/>
  <c r="Y284" s="1"/>
  <c r="V284"/>
  <c r="AC248"/>
  <c r="K248"/>
  <c r="Y248" s="1"/>
  <c r="V248"/>
  <c r="L248"/>
  <c r="Z248" s="1"/>
  <c r="I248"/>
  <c r="W248" s="1"/>
  <c r="AC249"/>
  <c r="L249"/>
  <c r="Z249" s="1"/>
  <c r="I249"/>
  <c r="W249" s="1"/>
  <c r="K249"/>
  <c r="Y249" s="1"/>
  <c r="V249"/>
  <c r="AC251"/>
  <c r="K251"/>
  <c r="Y251" s="1"/>
  <c r="V251"/>
  <c r="L251"/>
  <c r="Z251" s="1"/>
  <c r="I251"/>
  <c r="W251" s="1"/>
  <c r="AC253"/>
  <c r="L253"/>
  <c r="Z253" s="1"/>
  <c r="I253"/>
  <c r="W253" s="1"/>
  <c r="K253"/>
  <c r="Y253" s="1"/>
  <c r="V253"/>
  <c r="AC265"/>
  <c r="L265"/>
  <c r="Z265" s="1"/>
  <c r="K265"/>
  <c r="Y265" s="1"/>
  <c r="I265"/>
  <c r="W265" s="1"/>
  <c r="V265"/>
  <c r="AD289"/>
  <c r="AE289" s="1"/>
  <c r="AF289" s="1"/>
  <c r="J289" s="1"/>
  <c r="X289" s="1"/>
  <c r="AC61"/>
  <c r="K61"/>
  <c r="Y61" s="1"/>
  <c r="L61"/>
  <c r="Z61" s="1"/>
  <c r="V61"/>
  <c r="I61"/>
  <c r="W61" s="1"/>
  <c r="AC91"/>
  <c r="K91"/>
  <c r="Y91" s="1"/>
  <c r="V91"/>
  <c r="L91"/>
  <c r="Z91" s="1"/>
  <c r="I91"/>
  <c r="W91" s="1"/>
  <c r="AC94"/>
  <c r="L94"/>
  <c r="Z94" s="1"/>
  <c r="I94"/>
  <c r="W94" s="1"/>
  <c r="K94"/>
  <c r="Y94" s="1"/>
  <c r="V94"/>
  <c r="AC62"/>
  <c r="K62"/>
  <c r="Y62" s="1"/>
  <c r="I62"/>
  <c r="W62" s="1"/>
  <c r="L62"/>
  <c r="Z62" s="1"/>
  <c r="V62"/>
  <c r="AC65"/>
  <c r="L65"/>
  <c r="Z65" s="1"/>
  <c r="V65"/>
  <c r="K65"/>
  <c r="Y65" s="1"/>
  <c r="I65"/>
  <c r="W65" s="1"/>
  <c r="I40"/>
  <c r="W40" s="1"/>
  <c r="L40"/>
  <c r="Z40" s="1"/>
  <c r="V40"/>
  <c r="K40"/>
  <c r="Y40" s="1"/>
  <c r="J40"/>
  <c r="X40" s="1"/>
  <c r="X254"/>
  <c r="K254"/>
  <c r="Y254" s="1"/>
  <c r="V254"/>
  <c r="I254"/>
  <c r="W254" s="1"/>
  <c r="L254"/>
  <c r="Z254" s="1"/>
  <c r="AC250"/>
  <c r="L250"/>
  <c r="Z250" s="1"/>
  <c r="K250"/>
  <c r="Y250" s="1"/>
  <c r="I250"/>
  <c r="W250" s="1"/>
  <c r="V250"/>
  <c r="AC252"/>
  <c r="L252"/>
  <c r="Z252" s="1"/>
  <c r="K252"/>
  <c r="Y252" s="1"/>
  <c r="I252"/>
  <c r="W252" s="1"/>
  <c r="V252"/>
  <c r="AC264"/>
  <c r="L264"/>
  <c r="Z264" s="1"/>
  <c r="I264"/>
  <c r="W264" s="1"/>
  <c r="K264"/>
  <c r="Y264" s="1"/>
  <c r="V264"/>
  <c r="AC266"/>
  <c r="K266"/>
  <c r="Y266" s="1"/>
  <c r="V266"/>
  <c r="L266"/>
  <c r="Z266" s="1"/>
  <c r="I266"/>
  <c r="W266" s="1"/>
  <c r="L46"/>
  <c r="Z46" s="1"/>
  <c r="V46"/>
  <c r="K46"/>
  <c r="Y46" s="1"/>
  <c r="AD301"/>
  <c r="AE301" s="1"/>
  <c r="AF301" s="1"/>
  <c r="J301" s="1"/>
  <c r="X301" s="1"/>
  <c r="I42"/>
  <c r="W42" s="1"/>
  <c r="L42"/>
  <c r="Z42" s="1"/>
  <c r="K42"/>
  <c r="Y42" s="1"/>
  <c r="V42"/>
  <c r="J42"/>
  <c r="X42" s="1"/>
  <c r="AD88"/>
  <c r="AE88" s="1"/>
  <c r="AF88" s="1"/>
  <c r="J88" s="1"/>
  <c r="X88" s="1"/>
  <c r="AC92"/>
  <c r="L92"/>
  <c r="Z92" s="1"/>
  <c r="V92"/>
  <c r="K92"/>
  <c r="Y92" s="1"/>
  <c r="I92"/>
  <c r="W92" s="1"/>
  <c r="L77"/>
  <c r="Z77" s="1"/>
  <c r="K77"/>
  <c r="Y77" s="1"/>
  <c r="J77"/>
  <c r="X77" s="1"/>
  <c r="I77"/>
  <c r="W77" s="1"/>
  <c r="V77"/>
  <c r="AC448"/>
  <c r="L448"/>
  <c r="Z448" s="1"/>
  <c r="K448"/>
  <c r="Y448" s="1"/>
  <c r="I448"/>
  <c r="W448" s="1"/>
  <c r="V448"/>
  <c r="AC199"/>
  <c r="L199"/>
  <c r="Z199" s="1"/>
  <c r="K199"/>
  <c r="Y199" s="1"/>
  <c r="I199"/>
  <c r="W199" s="1"/>
  <c r="V199"/>
  <c r="AC149"/>
  <c r="L149"/>
  <c r="Z149" s="1"/>
  <c r="K149"/>
  <c r="Y149" s="1"/>
  <c r="I149"/>
  <c r="W149" s="1"/>
  <c r="V149"/>
  <c r="L45"/>
  <c r="Z45" s="1"/>
  <c r="K45"/>
  <c r="Y45" s="1"/>
  <c r="J45"/>
  <c r="X45" s="1"/>
  <c r="I45"/>
  <c r="W45" s="1"/>
  <c r="V45"/>
  <c r="I11"/>
  <c r="W11" s="1"/>
  <c r="J11"/>
  <c r="X11" s="1"/>
  <c r="L11"/>
  <c r="Z11" s="1"/>
  <c r="K11"/>
  <c r="Y11" s="1"/>
  <c r="V11"/>
  <c r="L416"/>
  <c r="Z416" s="1"/>
  <c r="K416"/>
  <c r="Y416" s="1"/>
  <c r="J416"/>
  <c r="X416" s="1"/>
  <c r="I416"/>
  <c r="W416" s="1"/>
  <c r="V416"/>
  <c r="AC15"/>
  <c r="I14"/>
  <c r="W14" s="1"/>
  <c r="V14"/>
  <c r="K14"/>
  <c r="Y14" s="1"/>
  <c r="L14"/>
  <c r="Z14" s="1"/>
  <c r="AC14"/>
  <c r="I13"/>
  <c r="W13" s="1"/>
  <c r="V13"/>
  <c r="K13"/>
  <c r="Y13" s="1"/>
  <c r="L13"/>
  <c r="Z13" s="1"/>
  <c r="I17"/>
  <c r="W17" s="1"/>
  <c r="AC18"/>
  <c r="V17"/>
  <c r="K17"/>
  <c r="Y17" s="1"/>
  <c r="L17"/>
  <c r="Z17" s="1"/>
  <c r="AC447"/>
  <c r="L447"/>
  <c r="Z447" s="1"/>
  <c r="K447"/>
  <c r="Y447" s="1"/>
  <c r="I447"/>
  <c r="W447" s="1"/>
  <c r="V447"/>
  <c r="L9"/>
  <c r="Z9" s="1"/>
  <c r="K9"/>
  <c r="Y9" s="1"/>
  <c r="J9"/>
  <c r="X9" s="1"/>
  <c r="I9"/>
  <c r="W9" s="1"/>
  <c r="V9"/>
  <c r="AC152"/>
  <c r="L152"/>
  <c r="Z152" s="1"/>
  <c r="K152"/>
  <c r="Y152" s="1"/>
  <c r="I152"/>
  <c r="W152" s="1"/>
  <c r="V152"/>
  <c r="L27"/>
  <c r="Z27" s="1"/>
  <c r="K27"/>
  <c r="Y27" s="1"/>
  <c r="V27"/>
  <c r="L415"/>
  <c r="Z415" s="1"/>
  <c r="K415"/>
  <c r="Y415" s="1"/>
  <c r="J415"/>
  <c r="X415" s="1"/>
  <c r="I415"/>
  <c r="W415" s="1"/>
  <c r="V415"/>
  <c r="AC76"/>
  <c r="L76"/>
  <c r="Z76" s="1"/>
  <c r="K76"/>
  <c r="Y76" s="1"/>
  <c r="I76"/>
  <c r="W76" s="1"/>
  <c r="V76"/>
  <c r="AC17"/>
  <c r="I16"/>
  <c r="W16" s="1"/>
  <c r="V16"/>
  <c r="K16"/>
  <c r="Y16" s="1"/>
  <c r="L16"/>
  <c r="Z16" s="1"/>
  <c r="I15"/>
  <c r="W15" s="1"/>
  <c r="AC16"/>
  <c r="V15"/>
  <c r="K15"/>
  <c r="Y15" s="1"/>
  <c r="L15"/>
  <c r="Z15" s="1"/>
  <c r="AC449"/>
  <c r="L449"/>
  <c r="Z449" s="1"/>
  <c r="K449"/>
  <c r="Y449" s="1"/>
  <c r="I449"/>
  <c r="W449" s="1"/>
  <c r="V449"/>
  <c r="AC450"/>
  <c r="L450"/>
  <c r="Z450" s="1"/>
  <c r="K450"/>
  <c r="Y450" s="1"/>
  <c r="I450"/>
  <c r="W450" s="1"/>
  <c r="V450"/>
  <c r="AC407"/>
  <c r="L407"/>
  <c r="Z407" s="1"/>
  <c r="K407"/>
  <c r="Y407" s="1"/>
  <c r="I407"/>
  <c r="W407" s="1"/>
  <c r="V407"/>
  <c r="L146"/>
  <c r="Z146" s="1"/>
  <c r="K146"/>
  <c r="Y146" s="1"/>
  <c r="J146"/>
  <c r="X146" s="1"/>
  <c r="I146"/>
  <c r="W146" s="1"/>
  <c r="V146"/>
  <c r="L388"/>
  <c r="Z388" s="1"/>
  <c r="K388"/>
  <c r="Y388" s="1"/>
  <c r="J388"/>
  <c r="X388" s="1"/>
  <c r="I388"/>
  <c r="W388" s="1"/>
  <c r="V388"/>
  <c r="L41"/>
  <c r="Z41" s="1"/>
  <c r="K41"/>
  <c r="Y41" s="1"/>
  <c r="J41"/>
  <c r="X41" s="1"/>
  <c r="I41"/>
  <c r="W41" s="1"/>
  <c r="V41"/>
  <c r="L78"/>
  <c r="Z78" s="1"/>
  <c r="K78"/>
  <c r="Y78" s="1"/>
  <c r="J78"/>
  <c r="X78" s="1"/>
  <c r="I78"/>
  <c r="W78" s="1"/>
  <c r="V78"/>
  <c r="AC446"/>
  <c r="L446"/>
  <c r="Z446" s="1"/>
  <c r="K446"/>
  <c r="Y446" s="1"/>
  <c r="I446"/>
  <c r="W446" s="1"/>
  <c r="V446"/>
  <c r="AC406"/>
  <c r="L406"/>
  <c r="Z406" s="1"/>
  <c r="K406"/>
  <c r="Y406" s="1"/>
  <c r="I406"/>
  <c r="W406" s="1"/>
  <c r="V406"/>
  <c r="AC405"/>
  <c r="L405"/>
  <c r="Z405" s="1"/>
  <c r="K405"/>
  <c r="Y405" s="1"/>
  <c r="I405"/>
  <c r="W405" s="1"/>
  <c r="V405"/>
  <c r="L144"/>
  <c r="Z144" s="1"/>
  <c r="K144"/>
  <c r="Y144" s="1"/>
  <c r="J144"/>
  <c r="X144" s="1"/>
  <c r="I144"/>
  <c r="W144" s="1"/>
  <c r="V144"/>
  <c r="L387"/>
  <c r="Z387" s="1"/>
  <c r="K387"/>
  <c r="Y387" s="1"/>
  <c r="AC387"/>
  <c r="I387"/>
  <c r="W387" s="1"/>
  <c r="V387"/>
  <c r="AC198"/>
  <c r="L198"/>
  <c r="Z198" s="1"/>
  <c r="K198"/>
  <c r="Y198" s="1"/>
  <c r="I198"/>
  <c r="W198" s="1"/>
  <c r="V198"/>
  <c r="L43"/>
  <c r="Z43" s="1"/>
  <c r="K43"/>
  <c r="Y43" s="1"/>
  <c r="J43"/>
  <c r="X43" s="1"/>
  <c r="I43"/>
  <c r="W43" s="1"/>
  <c r="V43"/>
  <c r="AD452" l="1"/>
  <c r="AE452" s="1"/>
  <c r="AF452" s="1"/>
  <c r="J452" s="1"/>
  <c r="X452" s="1"/>
  <c r="J200"/>
  <c r="X200" s="1"/>
  <c r="V200"/>
  <c r="I200"/>
  <c r="W200" s="1"/>
  <c r="K200"/>
  <c r="Y200" s="1"/>
  <c r="L200"/>
  <c r="Z200" s="1"/>
  <c r="AG181"/>
  <c r="J181" s="1"/>
  <c r="X181" s="1"/>
  <c r="L281"/>
  <c r="Z281" s="1"/>
  <c r="I308"/>
  <c r="W308" s="1"/>
  <c r="L184"/>
  <c r="Z184" s="1"/>
  <c r="V281"/>
  <c r="K281"/>
  <c r="Y281" s="1"/>
  <c r="I281"/>
  <c r="W281" s="1"/>
  <c r="AC177"/>
  <c r="AD177" s="1"/>
  <c r="AE177" s="1"/>
  <c r="AF177" s="1"/>
  <c r="J177" s="1"/>
  <c r="X177" s="1"/>
  <c r="K103"/>
  <c r="Y103" s="1"/>
  <c r="L379"/>
  <c r="Z379" s="1"/>
  <c r="L101"/>
  <c r="Z101" s="1"/>
  <c r="J184"/>
  <c r="X184" s="1"/>
  <c r="V366"/>
  <c r="V367"/>
  <c r="V308"/>
  <c r="AC308"/>
  <c r="AD308" s="1"/>
  <c r="AE308" s="1"/>
  <c r="AF308" s="1"/>
  <c r="J308" s="1"/>
  <c r="X308" s="1"/>
  <c r="V379"/>
  <c r="K308"/>
  <c r="Y308" s="1"/>
  <c r="V180"/>
  <c r="K379"/>
  <c r="Y379" s="1"/>
  <c r="K180"/>
  <c r="Y180" s="1"/>
  <c r="L177"/>
  <c r="Z177" s="1"/>
  <c r="I177"/>
  <c r="W177" s="1"/>
  <c r="V177"/>
  <c r="AC180"/>
  <c r="AD180" s="1"/>
  <c r="AE180" s="1"/>
  <c r="AF180" s="1"/>
  <c r="J180" s="1"/>
  <c r="X180" s="1"/>
  <c r="I180"/>
  <c r="W180" s="1"/>
  <c r="K98"/>
  <c r="Y98" s="1"/>
  <c r="J189"/>
  <c r="X189" s="1"/>
  <c r="K189"/>
  <c r="Y189" s="1"/>
  <c r="V189"/>
  <c r="I189"/>
  <c r="W189" s="1"/>
  <c r="L189"/>
  <c r="Z189" s="1"/>
  <c r="AC101"/>
  <c r="AD101" s="1"/>
  <c r="AE101" s="1"/>
  <c r="AF101" s="1"/>
  <c r="J101" s="1"/>
  <c r="X101" s="1"/>
  <c r="K101"/>
  <c r="Y101" s="1"/>
  <c r="V101"/>
  <c r="L98"/>
  <c r="Z98" s="1"/>
  <c r="V184"/>
  <c r="K184"/>
  <c r="Y184" s="1"/>
  <c r="K366"/>
  <c r="Y366" s="1"/>
  <c r="K367"/>
  <c r="Y367" s="1"/>
  <c r="I98"/>
  <c r="W98" s="1"/>
  <c r="V98"/>
  <c r="J103"/>
  <c r="X103" s="1"/>
  <c r="L103"/>
  <c r="Z103" s="1"/>
  <c r="I103"/>
  <c r="W103" s="1"/>
  <c r="H378"/>
  <c r="Q378"/>
  <c r="AC366"/>
  <c r="AD366" s="1"/>
  <c r="AE366" s="1"/>
  <c r="AF366" s="1"/>
  <c r="L367"/>
  <c r="Z367" s="1"/>
  <c r="AD271"/>
  <c r="AE271" s="1"/>
  <c r="AF271" s="1"/>
  <c r="J271" s="1"/>
  <c r="X271" s="1"/>
  <c r="K309"/>
  <c r="Y309" s="1"/>
  <c r="J309"/>
  <c r="X309" s="1"/>
  <c r="L309"/>
  <c r="Z309" s="1"/>
  <c r="I309"/>
  <c r="W309" s="1"/>
  <c r="V309"/>
  <c r="V99"/>
  <c r="J99"/>
  <c r="X99" s="1"/>
  <c r="I99"/>
  <c r="W99" s="1"/>
  <c r="L99"/>
  <c r="Z99" s="1"/>
  <c r="K99"/>
  <c r="Y99" s="1"/>
  <c r="K194"/>
  <c r="Y194" s="1"/>
  <c r="V194"/>
  <c r="L194"/>
  <c r="Z194" s="1"/>
  <c r="J194"/>
  <c r="X194" s="1"/>
  <c r="I194"/>
  <c r="W194" s="1"/>
  <c r="L190"/>
  <c r="Z190" s="1"/>
  <c r="AC190"/>
  <c r="AD190" s="1"/>
  <c r="AE190" s="1"/>
  <c r="AF190" s="1"/>
  <c r="J190" s="1"/>
  <c r="X190" s="1"/>
  <c r="V190"/>
  <c r="K190"/>
  <c r="Y190" s="1"/>
  <c r="I190"/>
  <c r="W190" s="1"/>
  <c r="L178"/>
  <c r="Z178" s="1"/>
  <c r="I178"/>
  <c r="W178" s="1"/>
  <c r="AC178"/>
  <c r="AD178" s="1"/>
  <c r="AE178" s="1"/>
  <c r="AF178" s="1"/>
  <c r="J178" s="1"/>
  <c r="X178" s="1"/>
  <c r="K178"/>
  <c r="Y178" s="1"/>
  <c r="V178"/>
  <c r="I195"/>
  <c r="W195" s="1"/>
  <c r="J195"/>
  <c r="X195" s="1"/>
  <c r="K195"/>
  <c r="Y195" s="1"/>
  <c r="L195"/>
  <c r="Z195" s="1"/>
  <c r="V195"/>
  <c r="AC192"/>
  <c r="AD192" s="1"/>
  <c r="AE192" s="1"/>
  <c r="AF192" s="1"/>
  <c r="J192" s="1"/>
  <c r="X192" s="1"/>
  <c r="L192"/>
  <c r="Z192" s="1"/>
  <c r="K192"/>
  <c r="Y192" s="1"/>
  <c r="I192"/>
  <c r="W192" s="1"/>
  <c r="V192"/>
  <c r="AD135"/>
  <c r="AE135" s="1"/>
  <c r="AF135" s="1"/>
  <c r="J135" s="1"/>
  <c r="X135" s="1"/>
  <c r="AD379"/>
  <c r="AE379" s="1"/>
  <c r="AF379" s="1"/>
  <c r="AD340"/>
  <c r="AE340" s="1"/>
  <c r="AF340" s="1"/>
  <c r="J340" s="1"/>
  <c r="X340" s="1"/>
  <c r="AD368"/>
  <c r="AE368" s="1"/>
  <c r="AF368" s="1"/>
  <c r="AD328"/>
  <c r="AE328" s="1"/>
  <c r="AF328" s="1"/>
  <c r="J328" s="1"/>
  <c r="X328" s="1"/>
  <c r="AD330"/>
  <c r="AE330" s="1"/>
  <c r="AF330" s="1"/>
  <c r="J330" s="1"/>
  <c r="X330" s="1"/>
  <c r="AD329"/>
  <c r="AE329" s="1"/>
  <c r="AF329" s="1"/>
  <c r="J329" s="1"/>
  <c r="X329" s="1"/>
  <c r="AD119"/>
  <c r="AE119" s="1"/>
  <c r="AF119" s="1"/>
  <c r="J119" s="1"/>
  <c r="X119" s="1"/>
  <c r="AD218"/>
  <c r="AE218" s="1"/>
  <c r="AF218" s="1"/>
  <c r="J218" s="1"/>
  <c r="X218" s="1"/>
  <c r="AD222"/>
  <c r="AE222" s="1"/>
  <c r="AF222" s="1"/>
  <c r="J222" s="1"/>
  <c r="X222" s="1"/>
  <c r="AD213"/>
  <c r="AE213" s="1"/>
  <c r="AF213" s="1"/>
  <c r="J213" s="1"/>
  <c r="X213" s="1"/>
  <c r="AD211"/>
  <c r="AE211" s="1"/>
  <c r="AF211" s="1"/>
  <c r="J211" s="1"/>
  <c r="X211" s="1"/>
  <c r="AD215"/>
  <c r="AE215" s="1"/>
  <c r="AF215" s="1"/>
  <c r="J215" s="1"/>
  <c r="X215" s="1"/>
  <c r="AD269"/>
  <c r="AE269" s="1"/>
  <c r="AF269" s="1"/>
  <c r="J269" s="1"/>
  <c r="X269" s="1"/>
  <c r="AD268"/>
  <c r="AE268" s="1"/>
  <c r="AF268" s="1"/>
  <c r="J268" s="1"/>
  <c r="X268" s="1"/>
  <c r="AD259"/>
  <c r="AE259" s="1"/>
  <c r="AF259" s="1"/>
  <c r="J259" s="1"/>
  <c r="X259" s="1"/>
  <c r="AD263"/>
  <c r="AE263" s="1"/>
  <c r="AF263" s="1"/>
  <c r="J263" s="1"/>
  <c r="X263" s="1"/>
  <c r="AD320"/>
  <c r="AE320" s="1"/>
  <c r="AF320" s="1"/>
  <c r="J320" s="1"/>
  <c r="X320" s="1"/>
  <c r="AD260"/>
  <c r="AE260" s="1"/>
  <c r="AF260" s="1"/>
  <c r="J260" s="1"/>
  <c r="X260" s="1"/>
  <c r="AD66"/>
  <c r="AE66" s="1"/>
  <c r="AF66" s="1"/>
  <c r="J66" s="1"/>
  <c r="X66" s="1"/>
  <c r="AD87"/>
  <c r="AE87" s="1"/>
  <c r="AF87" s="1"/>
  <c r="J87" s="1"/>
  <c r="X87" s="1"/>
  <c r="AD267"/>
  <c r="AE267" s="1"/>
  <c r="AF267" s="1"/>
  <c r="J267" s="1"/>
  <c r="X267" s="1"/>
  <c r="AD100"/>
  <c r="AE100" s="1"/>
  <c r="AF100" s="1"/>
  <c r="J100" s="1"/>
  <c r="X100" s="1"/>
  <c r="AD261"/>
  <c r="AE261" s="1"/>
  <c r="AF261" s="1"/>
  <c r="J261" s="1"/>
  <c r="X261" s="1"/>
  <c r="AD212"/>
  <c r="AE212" s="1"/>
  <c r="AF212" s="1"/>
  <c r="J212" s="1"/>
  <c r="X212" s="1"/>
  <c r="AD258"/>
  <c r="AE258" s="1"/>
  <c r="AF258" s="1"/>
  <c r="J258" s="1"/>
  <c r="X258" s="1"/>
  <c r="AD262"/>
  <c r="AE262" s="1"/>
  <c r="AF262" s="1"/>
  <c r="J262" s="1"/>
  <c r="X262" s="1"/>
  <c r="AD73"/>
  <c r="AE73" s="1"/>
  <c r="AF73" s="1"/>
  <c r="J73" s="1"/>
  <c r="X73" s="1"/>
  <c r="AD318"/>
  <c r="AE318" s="1"/>
  <c r="AF318" s="1"/>
  <c r="J318" s="1"/>
  <c r="X318" s="1"/>
  <c r="AD319"/>
  <c r="AE319" s="1"/>
  <c r="AF319" s="1"/>
  <c r="J319" s="1"/>
  <c r="X319" s="1"/>
  <c r="AD322"/>
  <c r="AE322" s="1"/>
  <c r="AF322" s="1"/>
  <c r="J322" s="1"/>
  <c r="X322" s="1"/>
  <c r="AD325"/>
  <c r="AE325" s="1"/>
  <c r="AF325" s="1"/>
  <c r="J325" s="1"/>
  <c r="X325" s="1"/>
  <c r="AD324"/>
  <c r="AE324" s="1"/>
  <c r="AF324" s="1"/>
  <c r="J324" s="1"/>
  <c r="X324" s="1"/>
  <c r="AD323"/>
  <c r="AE323" s="1"/>
  <c r="AF323" s="1"/>
  <c r="J323" s="1"/>
  <c r="X323" s="1"/>
  <c r="AF327"/>
  <c r="AD321"/>
  <c r="AE321" s="1"/>
  <c r="AF321" s="1"/>
  <c r="J321" s="1"/>
  <c r="X321" s="1"/>
  <c r="AD132"/>
  <c r="AE132" s="1"/>
  <c r="AF132" s="1"/>
  <c r="J132" s="1"/>
  <c r="X132" s="1"/>
  <c r="AD125"/>
  <c r="AE125" s="1"/>
  <c r="AD179"/>
  <c r="AE179" s="1"/>
  <c r="AF179" s="1"/>
  <c r="J179" s="1"/>
  <c r="X179" s="1"/>
  <c r="AD133"/>
  <c r="AE133" s="1"/>
  <c r="AF133" s="1"/>
  <c r="J133" s="1"/>
  <c r="X133" s="1"/>
  <c r="AD127"/>
  <c r="AE127" s="1"/>
  <c r="AF127" s="1"/>
  <c r="J127" s="1"/>
  <c r="X127" s="1"/>
  <c r="AD130"/>
  <c r="AE130" s="1"/>
  <c r="AF130" s="1"/>
  <c r="J130" s="1"/>
  <c r="X130" s="1"/>
  <c r="AD123"/>
  <c r="AE123" s="1"/>
  <c r="AF123" s="1"/>
  <c r="J123" s="1"/>
  <c r="X123" s="1"/>
  <c r="AD131"/>
  <c r="AE131" s="1"/>
  <c r="AF131" s="1"/>
  <c r="J131" s="1"/>
  <c r="X131" s="1"/>
  <c r="AD183"/>
  <c r="AE183" s="1"/>
  <c r="AF183" s="1"/>
  <c r="J183" s="1"/>
  <c r="X183" s="1"/>
  <c r="AD92"/>
  <c r="AE92" s="1"/>
  <c r="AF92" s="1"/>
  <c r="J92" s="1"/>
  <c r="X92" s="1"/>
  <c r="AD266"/>
  <c r="AE266" s="1"/>
  <c r="AF266" s="1"/>
  <c r="J266" s="1"/>
  <c r="X266" s="1"/>
  <c r="AD264"/>
  <c r="AE264" s="1"/>
  <c r="AF264" s="1"/>
  <c r="J264" s="1"/>
  <c r="X264" s="1"/>
  <c r="AD250"/>
  <c r="AE250" s="1"/>
  <c r="AF250" s="1"/>
  <c r="J250" s="1"/>
  <c r="X250" s="1"/>
  <c r="AD65"/>
  <c r="AE65" s="1"/>
  <c r="AF65" s="1"/>
  <c r="J65" s="1"/>
  <c r="X65" s="1"/>
  <c r="AD91"/>
  <c r="AE91" s="1"/>
  <c r="AF91" s="1"/>
  <c r="J91" s="1"/>
  <c r="X91" s="1"/>
  <c r="AD248"/>
  <c r="AE248" s="1"/>
  <c r="AF248" s="1"/>
  <c r="J248" s="1"/>
  <c r="X248" s="1"/>
  <c r="AD302"/>
  <c r="AE302" s="1"/>
  <c r="AF302" s="1"/>
  <c r="J302" s="1"/>
  <c r="X302" s="1"/>
  <c r="AD60"/>
  <c r="AE60" s="1"/>
  <c r="AF60" s="1"/>
  <c r="J60" s="1"/>
  <c r="X60" s="1"/>
  <c r="AD252"/>
  <c r="AE252" s="1"/>
  <c r="AF252" s="1"/>
  <c r="J252" s="1"/>
  <c r="X252" s="1"/>
  <c r="AD62"/>
  <c r="AE62" s="1"/>
  <c r="AF62" s="1"/>
  <c r="J62" s="1"/>
  <c r="X62" s="1"/>
  <c r="AD94"/>
  <c r="AE94" s="1"/>
  <c r="AF94" s="1"/>
  <c r="J94" s="1"/>
  <c r="X94" s="1"/>
  <c r="AD61"/>
  <c r="AE61" s="1"/>
  <c r="AF61" s="1"/>
  <c r="J61" s="1"/>
  <c r="X61" s="1"/>
  <c r="AD265"/>
  <c r="AE265" s="1"/>
  <c r="AF265" s="1"/>
  <c r="J265" s="1"/>
  <c r="X265" s="1"/>
  <c r="AD253"/>
  <c r="AE253" s="1"/>
  <c r="AF253" s="1"/>
  <c r="J253" s="1"/>
  <c r="X253" s="1"/>
  <c r="AD251"/>
  <c r="AE251" s="1"/>
  <c r="AF251" s="1"/>
  <c r="J251" s="1"/>
  <c r="X251" s="1"/>
  <c r="AD249"/>
  <c r="AE249" s="1"/>
  <c r="AF249" s="1"/>
  <c r="J249" s="1"/>
  <c r="X249" s="1"/>
  <c r="AD284"/>
  <c r="AE284" s="1"/>
  <c r="AF284" s="1"/>
  <c r="J284" s="1"/>
  <c r="X284" s="1"/>
  <c r="AD59"/>
  <c r="AE59" s="1"/>
  <c r="AF59" s="1"/>
  <c r="J59" s="1"/>
  <c r="X59" s="1"/>
  <c r="AD89"/>
  <c r="AE89" s="1"/>
  <c r="AF89" s="1"/>
  <c r="J89" s="1"/>
  <c r="X89" s="1"/>
  <c r="AD198"/>
  <c r="AE198" s="1"/>
  <c r="AF198" s="1"/>
  <c r="J198" s="1"/>
  <c r="X198" s="1"/>
  <c r="AD387"/>
  <c r="AE387" s="1"/>
  <c r="AF387" s="1"/>
  <c r="J387" s="1"/>
  <c r="X387" s="1"/>
  <c r="AD407"/>
  <c r="AE407" s="1"/>
  <c r="AF407" s="1"/>
  <c r="J407" s="1"/>
  <c r="X407" s="1"/>
  <c r="AD450"/>
  <c r="AE450" s="1"/>
  <c r="AF450" s="1"/>
  <c r="J450" s="1"/>
  <c r="X450" s="1"/>
  <c r="AD449"/>
  <c r="AE449" s="1"/>
  <c r="AF449" s="1"/>
  <c r="J449" s="1"/>
  <c r="X449" s="1"/>
  <c r="AD17"/>
  <c r="AE17" s="1"/>
  <c r="AD76"/>
  <c r="AE76" s="1"/>
  <c r="AF76" s="1"/>
  <c r="J76" s="1"/>
  <c r="X76" s="1"/>
  <c r="AD152"/>
  <c r="AE152" s="1"/>
  <c r="AF152" s="1"/>
  <c r="J152" s="1"/>
  <c r="X152" s="1"/>
  <c r="AD18"/>
  <c r="AE18" s="1"/>
  <c r="AD149"/>
  <c r="AE149" s="1"/>
  <c r="AF149" s="1"/>
  <c r="J149" s="1"/>
  <c r="X149" s="1"/>
  <c r="AD199"/>
  <c r="AE199" s="1"/>
  <c r="AF199" s="1"/>
  <c r="J199" s="1"/>
  <c r="X199" s="1"/>
  <c r="AD405"/>
  <c r="AE405" s="1"/>
  <c r="AF405" s="1"/>
  <c r="J405" s="1"/>
  <c r="X405" s="1"/>
  <c r="AD406"/>
  <c r="AE406" s="1"/>
  <c r="AF406" s="1"/>
  <c r="J406" s="1"/>
  <c r="X406" s="1"/>
  <c r="AD446"/>
  <c r="AE446" s="1"/>
  <c r="AF446" s="1"/>
  <c r="J446" s="1"/>
  <c r="X446" s="1"/>
  <c r="AD16"/>
  <c r="AE16" s="1"/>
  <c r="AD447"/>
  <c r="AE447" s="1"/>
  <c r="AF447" s="1"/>
  <c r="J447" s="1"/>
  <c r="X447" s="1"/>
  <c r="AD14"/>
  <c r="AE14" s="1"/>
  <c r="AD15"/>
  <c r="AE15" s="1"/>
  <c r="AD448"/>
  <c r="AE448" s="1"/>
  <c r="AF448" s="1"/>
  <c r="J448" s="1"/>
  <c r="X448" s="1"/>
  <c r="AG125" l="1"/>
  <c r="J125" s="1"/>
  <c r="X125" s="1"/>
  <c r="AC378"/>
  <c r="AD378" s="1"/>
  <c r="AE378" s="1"/>
  <c r="AF378" s="1"/>
  <c r="K378"/>
  <c r="Y378" s="1"/>
  <c r="V378"/>
  <c r="L378"/>
  <c r="Z378" s="1"/>
  <c r="AF14"/>
  <c r="J13" s="1"/>
  <c r="X13" s="1"/>
  <c r="AF16"/>
  <c r="J15" s="1"/>
  <c r="X15" s="1"/>
  <c r="AF15"/>
  <c r="J14" s="1"/>
  <c r="X14" s="1"/>
  <c r="AF17"/>
  <c r="J16" s="1"/>
  <c r="X16" s="1"/>
  <c r="AF18"/>
  <c r="J17" s="1"/>
  <c r="X17" s="1"/>
  <c r="H411"/>
  <c r="Q411"/>
  <c r="Q410"/>
  <c r="L410" l="1"/>
  <c r="Z410" s="1"/>
  <c r="I410"/>
  <c r="W410" s="1"/>
  <c r="K410"/>
  <c r="Y410" s="1"/>
  <c r="V410"/>
  <c r="J410"/>
  <c r="X410" s="1"/>
  <c r="J411"/>
  <c r="X411" s="1"/>
  <c r="K411"/>
  <c r="Y411" s="1"/>
  <c r="L411"/>
  <c r="Z411" s="1"/>
  <c r="V411"/>
  <c r="I411"/>
  <c r="W411" s="1"/>
</calcChain>
</file>

<file path=xl/sharedStrings.xml><?xml version="1.0" encoding="utf-8"?>
<sst xmlns="http://schemas.openxmlformats.org/spreadsheetml/2006/main" count="1787" uniqueCount="102">
  <si>
    <t xml:space="preserve"> J. Inwendige geneeskunde</t>
  </si>
  <si>
    <t xml:space="preserve"> J. Médecine interne</t>
  </si>
  <si>
    <t>1. A. Inwendige geneeskunde</t>
  </si>
  <si>
    <t>1. A. Médecine interne</t>
  </si>
  <si>
    <t>Codenummer</t>
  </si>
  <si>
    <t>Honoraria</t>
  </si>
  <si>
    <t>hon * 0,85</t>
  </si>
  <si>
    <t>verschil</t>
  </si>
  <si>
    <t>Numéro de code</t>
  </si>
  <si>
    <t>Honoraires</t>
  </si>
  <si>
    <t xml:space="preserve"> N =</t>
  </si>
  <si>
    <t>= N</t>
  </si>
  <si>
    <t xml:space="preserve">    B. Dialyse</t>
  </si>
  <si>
    <t xml:space="preserve"> K =</t>
  </si>
  <si>
    <t>= K</t>
  </si>
  <si>
    <t>2. Pneumologie</t>
  </si>
  <si>
    <t xml:space="preserve">3. Gastro-enterologie </t>
  </si>
  <si>
    <t xml:space="preserve">3. Gastro-entérologie </t>
  </si>
  <si>
    <t>4. A. Kindergeneeskunde</t>
  </si>
  <si>
    <t>4. A. Pédiatrie</t>
  </si>
  <si>
    <t>5. Cardiologie</t>
  </si>
  <si>
    <t xml:space="preserve">      6. Neuropsychiatrie</t>
  </si>
  <si>
    <t>K. Dermato-venereologie</t>
  </si>
  <si>
    <t>K. Dermato-vénéréologie</t>
  </si>
  <si>
    <t xml:space="preserve"> L. Pathologische anatomie</t>
  </si>
  <si>
    <t xml:space="preserve"> L. Anatomo-pathologie</t>
  </si>
  <si>
    <t xml:space="preserve"> B =</t>
  </si>
  <si>
    <t>= B</t>
  </si>
  <si>
    <t xml:space="preserve"> Q =</t>
  </si>
  <si>
    <t>= Q</t>
  </si>
  <si>
    <t>hon 100 %</t>
  </si>
  <si>
    <t>Honorarium voor verstrekkingen verricht bij kinderen jonger dan 7 jaar</t>
  </si>
  <si>
    <t>Honoraires pour les prestations effectuées chez des enfants de moins de 7 ans</t>
  </si>
  <si>
    <t>(de betrekkelijke waarden van de in de nomenclatuur vermelde waarden worden verhoogd met 13 %)</t>
  </si>
  <si>
    <t>(les valeurs relatives des valeurs mentionnées dans la nomenclature sont augmentées de 13 %)</t>
  </si>
  <si>
    <t>Honorarium voor verstrekkingen verricht bij kinderen jonger dan 7 jaar (vervolg)</t>
  </si>
  <si>
    <t>Honoraires pour les prestations effectuées chez des enfants de moins de 7 ans (suite)</t>
  </si>
  <si>
    <r>
      <t xml:space="preserve">Bénéficiaires </t>
    </r>
    <r>
      <rPr>
        <b/>
        <sz val="7.5"/>
        <rFont val="Arial"/>
        <family val="2"/>
      </rPr>
      <t>avec</t>
    </r>
    <r>
      <rPr>
        <sz val="7.5"/>
        <rFont val="Arial"/>
        <family val="2"/>
      </rPr>
      <t xml:space="preserve"> régime préférentiel</t>
    </r>
  </si>
  <si>
    <r>
      <t xml:space="preserve">Bénéficiaires </t>
    </r>
    <r>
      <rPr>
        <b/>
        <sz val="7.5"/>
        <rFont val="Arial"/>
        <family val="2"/>
      </rPr>
      <t>sans</t>
    </r>
    <r>
      <rPr>
        <sz val="7.5"/>
        <rFont val="Arial"/>
        <family val="2"/>
      </rPr>
      <t xml:space="preserve"> régime préférentiel</t>
    </r>
  </si>
  <si>
    <t xml:space="preserve"> !!! Formules</t>
  </si>
  <si>
    <t xml:space="preserve">    C. Hematologische transplantaties</t>
  </si>
  <si>
    <t xml:space="preserve">    C. Greffes hématologiques</t>
  </si>
  <si>
    <t>index</t>
  </si>
  <si>
    <t>coëfficiënt</t>
  </si>
  <si>
    <t>(*)</t>
  </si>
  <si>
    <t>= K max</t>
  </si>
  <si>
    <t>Pour la prestation 532755-532766, les honoraires sont déterminés comme suit : K 40 + K 1 * x cm², où x est égal</t>
  </si>
  <si>
    <t>au nombre de cm² traité.</t>
  </si>
  <si>
    <t>Het vermelde honorarium is een maximum per behandeling.</t>
  </si>
  <si>
    <t>Les honoraires ici mentionnés sont le maximum par traitement.</t>
  </si>
  <si>
    <t>aantal behandelde cm².</t>
  </si>
  <si>
    <t>Voor prestatie 532755-532766 wordt het honorarium als volgt bepaald : K 40 + K 1 * x cm², waarbij x gelijk is aan het</t>
  </si>
  <si>
    <t xml:space="preserve">      7. Reumatologie</t>
  </si>
  <si>
    <t xml:space="preserve">      7. Rhumatologie</t>
  </si>
  <si>
    <t>geen remgeld !</t>
  </si>
  <si>
    <t>Q =</t>
  </si>
  <si>
    <t>K =</t>
  </si>
  <si>
    <t>Honorarium voor verstrekkingen verricht bij een opgenomen patiënt in een erkende functie voor intensieve zorg</t>
  </si>
  <si>
    <t>(de betrekkelijke waarden van de in de nomenclatuur vermelde waarden worden verhoogd met 50 %)</t>
  </si>
  <si>
    <t>(les valeurs relatives des valeurs mentionnées dans la nomenclature sont augmentées de 50 %)</t>
  </si>
  <si>
    <t>Honoraires pour les prestations effectuées sur un patient hospitalisé dans une fonction agréée de soins intensifs</t>
  </si>
  <si>
    <t>Dagplafond (*)</t>
  </si>
  <si>
    <t>Plafond journalier (*)</t>
  </si>
  <si>
    <t>478096-478100 en 478111-478122) gedateerd van dezelfde dag is K 125.</t>
  </si>
  <si>
    <t>Plafond journalier : la valeur totale de plusieurs enregistrements de potentiels évoqués (478052-478063, 478074-478085,</t>
  </si>
  <si>
    <t>478096-478100 et 478111-478122) datés du même jour est de K 125.</t>
  </si>
  <si>
    <t>Dagplafond : de totale waarde van meerdere registraties van geëvoceerde potentialen (478052-478063, 478074-478085,</t>
  </si>
  <si>
    <t>Honorarium voor verstrekkingen verricht bij kinderen jonger dan 7 jaar opgenomen in een erkende functie voor</t>
  </si>
  <si>
    <t>intensieve zorg</t>
  </si>
  <si>
    <t>(de betrekkelijke waarden van de in de nomenclatuur vermelde waarden worden verhoogd met 50% en bijkomend met 13 %)</t>
  </si>
  <si>
    <t>de soins intensifs</t>
  </si>
  <si>
    <t>Honoraires pour les prestations effectuées chez des enfants de moins de 7 ans hospitalisé dans une fonction agréée</t>
  </si>
  <si>
    <t>(les valeurs relatives des valeurs mentionnées dans la nomenclature sont augmentées de 50% et de 13 % complémentaire)</t>
  </si>
  <si>
    <t>pseudo-codes</t>
  </si>
  <si>
    <t>Q</t>
  </si>
  <si>
    <t xml:space="preserve"> !!! Formules in tabel</t>
  </si>
  <si>
    <t>Formules !!!</t>
  </si>
  <si>
    <t>Tegemoetkoming
 Ambulant</t>
  </si>
  <si>
    <t>Tegemoetkoming
Gehospitaliseerd</t>
  </si>
  <si>
    <t>Intervention
Ambulant</t>
  </si>
  <si>
    <t>Intervention
Hospitalisé</t>
  </si>
  <si>
    <t>AMB</t>
  </si>
  <si>
    <t>HOS</t>
  </si>
  <si>
    <r>
      <t xml:space="preserve">Rechthebbenden </t>
    </r>
    <r>
      <rPr>
        <b/>
        <sz val="7"/>
        <rFont val="Arial"/>
        <family val="2"/>
      </rPr>
      <t>met</t>
    </r>
    <r>
      <rPr>
        <sz val="7"/>
        <rFont val="Arial"/>
        <family val="2"/>
      </rPr>
      <t xml:space="preserve"> voorkeurregeling</t>
    </r>
  </si>
  <si>
    <r>
      <t xml:space="preserve">Rechthebbenden </t>
    </r>
    <r>
      <rPr>
        <b/>
        <sz val="7"/>
        <rFont val="Arial"/>
        <family val="2"/>
      </rPr>
      <t>zonder</t>
    </r>
    <r>
      <rPr>
        <sz val="7"/>
        <rFont val="Arial"/>
        <family val="2"/>
      </rPr>
      <t xml:space="preserve"> voorkeurregeling</t>
    </r>
  </si>
  <si>
    <t>52</t>
  </si>
  <si>
    <t>53</t>
  </si>
  <si>
    <t>54</t>
  </si>
  <si>
    <t>55</t>
  </si>
  <si>
    <t>56</t>
  </si>
  <si>
    <t>57</t>
  </si>
  <si>
    <t>58</t>
  </si>
  <si>
    <t>59</t>
  </si>
  <si>
    <t xml:space="preserve">codes zijn geschrapt op creatiedatum </t>
  </si>
  <si>
    <t xml:space="preserve">                             '521</t>
  </si>
  <si>
    <t xml:space="preserve">                             '501</t>
  </si>
  <si>
    <r>
      <rPr>
        <b/>
        <sz val="11"/>
        <rFont val="Arial"/>
        <family val="2"/>
      </rPr>
      <t>(*)</t>
    </r>
    <r>
      <rPr>
        <sz val="12"/>
        <rFont val="Helv"/>
      </rPr>
      <t xml:space="preserve">                           507</t>
    </r>
  </si>
  <si>
    <t>!!! Opgelet als hier codes wijzigen : codes ook in tabel eronder aanpassen voor de kinderen jonder 7jaar</t>
  </si>
  <si>
    <t>sedert 01-07-2016</t>
  </si>
  <si>
    <t>60</t>
  </si>
  <si>
    <t>tijdelijke maatregel 01/01/2017: 1,188868 * 1,9150 en dan index 1,0083</t>
  </si>
  <si>
    <t>tijdelijke maatregel geschrapt 01/12/2018</t>
  </si>
</sst>
</file>

<file path=xl/styles.xml><?xml version="1.0" encoding="utf-8"?>
<styleSheet xmlns="http://schemas.openxmlformats.org/spreadsheetml/2006/main">
  <numFmts count="7">
    <numFmt numFmtId="164" formatCode="#,##0.000000_);\(#,##0.000000\)"/>
    <numFmt numFmtId="165" formatCode="0.0000"/>
    <numFmt numFmtId="166" formatCode="0.000000"/>
    <numFmt numFmtId="167" formatCode="#,##0.0000"/>
    <numFmt numFmtId="168" formatCode="#,##0.000000"/>
    <numFmt numFmtId="169" formatCode="#,##0.000000_-\ _€;#,##0.000000\-\ _€"/>
    <numFmt numFmtId="170" formatCode="#,##0.00_ ;\-#,##0.00\ "/>
  </numFmts>
  <fonts count="24">
    <font>
      <sz val="12"/>
      <name val="Helv"/>
    </font>
    <font>
      <sz val="11"/>
      <color theme="1"/>
      <name val="Calibri"/>
      <family val="2"/>
      <scheme val="minor"/>
    </font>
    <font>
      <sz val="12"/>
      <name val="Helv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i/>
      <sz val="10"/>
      <name val="Arial"/>
      <family val="2"/>
    </font>
    <font>
      <sz val="7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10"/>
      <color indexed="10"/>
      <name val="Arial"/>
      <family val="2"/>
    </font>
    <font>
      <sz val="8"/>
      <name val="Helv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0"/>
      <color theme="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name val="MS Sans Serif"/>
      <family val="2"/>
    </font>
    <font>
      <b/>
      <sz val="10"/>
      <color rgb="FF0066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</borders>
  <cellStyleXfs count="6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37" fontId="2" fillId="0" borderId="0"/>
    <xf numFmtId="37" fontId="2" fillId="0" borderId="0"/>
    <xf numFmtId="9" fontId="4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2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" fillId="0" borderId="0"/>
    <xf numFmtId="37" fontId="2" fillId="0" borderId="0"/>
    <xf numFmtId="0" fontId="1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2" fillId="0" borderId="0"/>
    <xf numFmtId="0" fontId="2" fillId="0" borderId="0"/>
    <xf numFmtId="0" fontId="2" fillId="0" borderId="0"/>
    <xf numFmtId="0" fontId="2" fillId="0" borderId="0"/>
    <xf numFmtId="37" fontId="2" fillId="0" borderId="0"/>
    <xf numFmtId="37" fontId="2" fillId="0" borderId="0"/>
    <xf numFmtId="37" fontId="2" fillId="0" borderId="0"/>
    <xf numFmtId="37" fontId="2" fillId="0" borderId="0"/>
  </cellStyleXfs>
  <cellXfs count="249">
    <xf numFmtId="0" fontId="0" fillId="0" borderId="0" xfId="0"/>
    <xf numFmtId="164" fontId="4" fillId="0" borderId="0" xfId="0" applyNumberFormat="1" applyFont="1" applyFill="1" applyProtection="1"/>
    <xf numFmtId="0" fontId="4" fillId="0" borderId="0" xfId="0" applyFont="1" applyFill="1"/>
    <xf numFmtId="0" fontId="5" fillId="0" borderId="0" xfId="0" applyFont="1" applyFill="1"/>
    <xf numFmtId="37" fontId="4" fillId="0" borderId="0" xfId="0" applyNumberFormat="1" applyFont="1" applyFill="1" applyBorder="1" applyAlignment="1" applyProtection="1">
      <alignment horizontal="centerContinuous"/>
    </xf>
    <xf numFmtId="0" fontId="4" fillId="0" borderId="0" xfId="0" applyFont="1" applyFill="1" applyBorder="1"/>
    <xf numFmtId="37" fontId="4" fillId="0" borderId="0" xfId="0" applyNumberFormat="1" applyFont="1" applyFill="1" applyBorder="1" applyProtection="1"/>
    <xf numFmtId="37" fontId="4" fillId="0" borderId="0" xfId="0" applyNumberFormat="1" applyFont="1" applyFill="1" applyProtection="1"/>
    <xf numFmtId="0" fontId="4" fillId="0" borderId="0" xfId="0" applyFont="1" applyFill="1" applyAlignment="1">
      <alignment horizontal="center"/>
    </xf>
    <xf numFmtId="0" fontId="7" fillId="0" borderId="0" xfId="0" applyFont="1" applyFill="1" applyProtection="1">
      <protection locked="0"/>
    </xf>
    <xf numFmtId="39" fontId="4" fillId="0" borderId="0" xfId="0" applyNumberFormat="1" applyFont="1" applyFill="1" applyProtection="1"/>
    <xf numFmtId="164" fontId="4" fillId="0" borderId="0" xfId="0" applyNumberFormat="1" applyFont="1" applyFill="1"/>
    <xf numFmtId="0" fontId="4" fillId="0" borderId="0" xfId="0" applyFont="1" applyFill="1" applyProtection="1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Protection="1">
      <protection locked="0"/>
    </xf>
    <xf numFmtId="14" fontId="5" fillId="0" borderId="0" xfId="0" applyNumberFormat="1" applyFont="1" applyFill="1" applyAlignment="1">
      <alignment horizontal="center"/>
    </xf>
    <xf numFmtId="166" fontId="4" fillId="0" borderId="0" xfId="0" applyNumberFormat="1" applyFont="1" applyFill="1"/>
    <xf numFmtId="0" fontId="13" fillId="0" borderId="0" xfId="0" applyFont="1" applyFill="1"/>
    <xf numFmtId="0" fontId="4" fillId="0" borderId="0" xfId="0" applyNumberFormat="1" applyFont="1" applyFill="1" applyAlignment="1"/>
    <xf numFmtId="2" fontId="4" fillId="0" borderId="0" xfId="0" applyNumberFormat="1" applyFont="1" applyFill="1"/>
    <xf numFmtId="164" fontId="4" fillId="0" borderId="0" xfId="0" applyNumberFormat="1" applyFont="1" applyFill="1" applyBorder="1" applyProtection="1"/>
    <xf numFmtId="0" fontId="4" fillId="0" borderId="0" xfId="0" applyFont="1" applyFill="1" applyBorder="1" applyProtection="1"/>
    <xf numFmtId="165" fontId="4" fillId="0" borderId="0" xfId="0" applyNumberFormat="1" applyFont="1" applyFill="1"/>
    <xf numFmtId="164" fontId="4" fillId="2" borderId="0" xfId="0" applyNumberFormat="1" applyFont="1" applyFill="1" applyProtection="1"/>
    <xf numFmtId="166" fontId="4" fillId="2" borderId="0" xfId="0" applyNumberFormat="1" applyFont="1" applyFill="1"/>
    <xf numFmtId="164" fontId="11" fillId="2" borderId="0" xfId="0" applyNumberFormat="1" applyFont="1" applyFill="1" applyProtection="1"/>
    <xf numFmtId="0" fontId="4" fillId="0" borderId="0" xfId="0" applyFont="1"/>
    <xf numFmtId="0" fontId="4" fillId="0" borderId="0" xfId="0" quotePrefix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4" fontId="4" fillId="0" borderId="0" xfId="0" applyNumberFormat="1" applyFont="1" applyFill="1"/>
    <xf numFmtId="14" fontId="4" fillId="0" borderId="0" xfId="0" applyNumberFormat="1" applyFont="1" applyFill="1" applyAlignment="1">
      <alignment horizontal="center"/>
    </xf>
    <xf numFmtId="166" fontId="4" fillId="0" borderId="0" xfId="0" applyNumberFormat="1" applyFont="1" applyFill="1" applyBorder="1"/>
    <xf numFmtId="39" fontId="5" fillId="0" borderId="0" xfId="0" applyNumberFormat="1" applyFont="1" applyFill="1" applyProtection="1"/>
    <xf numFmtId="0" fontId="4" fillId="0" borderId="1" xfId="0" applyFont="1" applyFill="1" applyBorder="1"/>
    <xf numFmtId="0" fontId="4" fillId="0" borderId="2" xfId="0" applyFont="1" applyFill="1" applyBorder="1"/>
    <xf numFmtId="37" fontId="5" fillId="0" borderId="0" xfId="0" applyNumberFormat="1" applyFont="1" applyFill="1" applyBorder="1" applyAlignment="1">
      <alignment horizontal="center"/>
    </xf>
    <xf numFmtId="168" fontId="4" fillId="0" borderId="0" xfId="0" applyNumberFormat="1" applyFont="1" applyFill="1" applyBorder="1"/>
    <xf numFmtId="37" fontId="4" fillId="0" borderId="0" xfId="0" applyNumberFormat="1" applyFont="1" applyFill="1" applyBorder="1"/>
    <xf numFmtId="39" fontId="4" fillId="0" borderId="0" xfId="0" applyNumberFormat="1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169" fontId="5" fillId="0" borderId="0" xfId="0" applyNumberFormat="1" applyFont="1" applyFill="1" applyBorder="1"/>
    <xf numFmtId="164" fontId="4" fillId="2" borderId="0" xfId="0" applyNumberFormat="1" applyFont="1" applyFill="1" applyBorder="1" applyProtection="1"/>
    <xf numFmtId="39" fontId="4" fillId="0" borderId="0" xfId="0" applyNumberFormat="1" applyFont="1" applyFill="1" applyBorder="1" applyProtection="1"/>
    <xf numFmtId="39" fontId="4" fillId="0" borderId="0" xfId="0" applyNumberFormat="1" applyFont="1" applyFill="1" applyBorder="1" applyAlignment="1" applyProtection="1">
      <alignment horizontal="center"/>
    </xf>
    <xf numFmtId="37" fontId="4" fillId="0" borderId="0" xfId="0" applyNumberFormat="1" applyFont="1" applyFill="1" applyBorder="1" applyAlignment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right"/>
    </xf>
    <xf numFmtId="170" fontId="4" fillId="0" borderId="0" xfId="0" applyNumberFormat="1" applyFont="1" applyFill="1" applyBorder="1"/>
    <xf numFmtId="39" fontId="15" fillId="0" borderId="0" xfId="0" applyNumberFormat="1" applyFont="1" applyFill="1" applyBorder="1" applyAlignment="1" applyProtection="1">
      <alignment horizontal="left"/>
    </xf>
    <xf numFmtId="37" fontId="5" fillId="0" borderId="0" xfId="0" applyNumberFormat="1" applyFont="1" applyFill="1" applyAlignment="1">
      <alignment horizontal="center"/>
    </xf>
    <xf numFmtId="168" fontId="4" fillId="0" borderId="0" xfId="0" applyNumberFormat="1" applyFont="1" applyFill="1"/>
    <xf numFmtId="39" fontId="4" fillId="0" borderId="0" xfId="0" applyNumberFormat="1" applyFont="1" applyFill="1" applyAlignment="1" applyProtection="1">
      <alignment horizontal="right"/>
    </xf>
    <xf numFmtId="0" fontId="4" fillId="0" borderId="0" xfId="0" applyFont="1" applyFill="1" applyAlignment="1">
      <alignment horizontal="right"/>
    </xf>
    <xf numFmtId="2" fontId="7" fillId="0" borderId="0" xfId="0" applyNumberFormat="1" applyFont="1" applyFill="1" applyProtection="1">
      <protection locked="0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protection locked="0"/>
    </xf>
    <xf numFmtId="0" fontId="4" fillId="0" borderId="4" xfId="0" applyFont="1" applyFill="1" applyBorder="1"/>
    <xf numFmtId="0" fontId="4" fillId="0" borderId="0" xfId="0" applyFont="1" applyFill="1" applyBorder="1" applyAlignment="1">
      <alignment horizontal="left"/>
    </xf>
    <xf numFmtId="164" fontId="13" fillId="0" borderId="0" xfId="0" applyNumberFormat="1" applyFont="1" applyFill="1" applyBorder="1" applyProtection="1"/>
    <xf numFmtId="37" fontId="5" fillId="0" borderId="0" xfId="0" applyNumberFormat="1" applyFont="1" applyFill="1" applyBorder="1"/>
    <xf numFmtId="167" fontId="4" fillId="0" borderId="0" xfId="0" applyNumberFormat="1" applyFont="1" applyFill="1" applyBorder="1"/>
    <xf numFmtId="2" fontId="4" fillId="0" borderId="0" xfId="0" applyNumberFormat="1" applyFont="1" applyFill="1" applyBorder="1"/>
    <xf numFmtId="164" fontId="13" fillId="2" borderId="0" xfId="0" applyNumberFormat="1" applyFont="1" applyFill="1" applyBorder="1" applyProtection="1"/>
    <xf numFmtId="4" fontId="4" fillId="0" borderId="0" xfId="0" applyNumberFormat="1" applyFont="1" applyFill="1" applyBorder="1" applyProtection="1"/>
    <xf numFmtId="0" fontId="10" fillId="0" borderId="0" xfId="0" applyFont="1" applyFill="1" applyBorder="1" applyAlignment="1">
      <alignment horizontal="centerContinuous" vertical="center" wrapText="1"/>
    </xf>
    <xf numFmtId="37" fontId="4" fillId="0" borderId="0" xfId="0" applyNumberFormat="1" applyFont="1" applyFill="1" applyBorder="1" applyAlignment="1" applyProtection="1">
      <alignment horizontal="center"/>
    </xf>
    <xf numFmtId="0" fontId="4" fillId="0" borderId="4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37" fontId="4" fillId="0" borderId="0" xfId="0" applyNumberFormat="1" applyFont="1" applyFill="1" applyAlignment="1" applyProtection="1">
      <alignment horizontal="center"/>
    </xf>
    <xf numFmtId="0" fontId="17" fillId="0" borderId="4" xfId="0" applyFont="1" applyFill="1" applyBorder="1" applyAlignment="1">
      <alignment horizontal="center"/>
    </xf>
    <xf numFmtId="0" fontId="4" fillId="0" borderId="4" xfId="0" applyFont="1" applyFill="1" applyBorder="1" applyAlignment="1" applyProtection="1">
      <alignment horizontal="center"/>
      <protection locked="0"/>
    </xf>
    <xf numFmtId="0" fontId="21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3" fillId="5" borderId="0" xfId="0" applyFont="1" applyFill="1"/>
    <xf numFmtId="0" fontId="4" fillId="5" borderId="0" xfId="0" applyFont="1" applyFill="1"/>
    <xf numFmtId="0" fontId="15" fillId="5" borderId="0" xfId="0" applyFont="1" applyFill="1" applyAlignment="1">
      <alignment horizontal="center"/>
    </xf>
    <xf numFmtId="0" fontId="19" fillId="5" borderId="0" xfId="0" applyFont="1" applyFill="1"/>
    <xf numFmtId="0" fontId="8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0" fillId="0" borderId="0" xfId="0" applyFill="1"/>
    <xf numFmtId="4" fontId="4" fillId="0" borderId="10" xfId="0" applyNumberFormat="1" applyFont="1" applyFill="1" applyBorder="1" applyProtection="1"/>
    <xf numFmtId="4" fontId="4" fillId="0" borderId="11" xfId="0" applyNumberFormat="1" applyFont="1" applyFill="1" applyBorder="1" applyProtection="1"/>
    <xf numFmtId="164" fontId="4" fillId="6" borderId="0" xfId="0" applyNumberFormat="1" applyFont="1" applyFill="1" applyProtection="1"/>
    <xf numFmtId="164" fontId="4" fillId="6" borderId="0" xfId="0" applyNumberFormat="1" applyFont="1" applyFill="1" applyAlignment="1" applyProtection="1">
      <alignment vertical="center"/>
    </xf>
    <xf numFmtId="37" fontId="4" fillId="0" borderId="13" xfId="0" applyNumberFormat="1" applyFont="1" applyFill="1" applyBorder="1" applyProtection="1"/>
    <xf numFmtId="164" fontId="4" fillId="0" borderId="15" xfId="0" applyNumberFormat="1" applyFont="1" applyFill="1" applyBorder="1" applyProtection="1"/>
    <xf numFmtId="0" fontId="4" fillId="0" borderId="16" xfId="0" applyFont="1" applyFill="1" applyBorder="1" applyAlignment="1">
      <alignment horizontal="center"/>
    </xf>
    <xf numFmtId="37" fontId="4" fillId="0" borderId="17" xfId="0" applyNumberFormat="1" applyFont="1" applyFill="1" applyBorder="1" applyAlignment="1" applyProtection="1">
      <alignment horizontal="center"/>
    </xf>
    <xf numFmtId="37" fontId="4" fillId="0" borderId="15" xfId="0" applyNumberFormat="1" applyFont="1" applyFill="1" applyBorder="1" applyProtection="1"/>
    <xf numFmtId="0" fontId="4" fillId="0" borderId="17" xfId="0" applyFont="1" applyFill="1" applyBorder="1" applyProtection="1"/>
    <xf numFmtId="37" fontId="4" fillId="0" borderId="16" xfId="0" applyNumberFormat="1" applyFont="1" applyFill="1" applyBorder="1" applyProtection="1"/>
    <xf numFmtId="37" fontId="4" fillId="0" borderId="18" xfId="0" applyNumberFormat="1" applyFont="1" applyFill="1" applyBorder="1" applyProtection="1"/>
    <xf numFmtId="37" fontId="4" fillId="0" borderId="19" xfId="0" applyNumberFormat="1" applyFont="1" applyFill="1" applyBorder="1" applyProtection="1"/>
    <xf numFmtId="164" fontId="4" fillId="0" borderId="2" xfId="0" applyNumberFormat="1" applyFont="1" applyFill="1" applyBorder="1" applyProtection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23" xfId="0" applyFont="1" applyFill="1" applyBorder="1"/>
    <xf numFmtId="0" fontId="4" fillId="0" borderId="22" xfId="0" applyFont="1" applyFill="1" applyBorder="1"/>
    <xf numFmtId="0" fontId="4" fillId="0" borderId="24" xfId="0" applyFont="1" applyFill="1" applyBorder="1"/>
    <xf numFmtId="0" fontId="4" fillId="0" borderId="25" xfId="0" applyFont="1" applyFill="1" applyBorder="1"/>
    <xf numFmtId="37" fontId="4" fillId="0" borderId="9" xfId="0" applyNumberFormat="1" applyFont="1" applyFill="1" applyBorder="1" applyProtection="1"/>
    <xf numFmtId="0" fontId="4" fillId="0" borderId="20" xfId="0" applyFont="1" applyFill="1" applyBorder="1"/>
    <xf numFmtId="4" fontId="4" fillId="0" borderId="21" xfId="0" applyNumberFormat="1" applyFont="1" applyFill="1" applyBorder="1" applyProtection="1"/>
    <xf numFmtId="4" fontId="4" fillId="0" borderId="26" xfId="0" applyNumberFormat="1" applyFont="1" applyFill="1" applyBorder="1" applyProtection="1"/>
    <xf numFmtId="0" fontId="4" fillId="0" borderId="27" xfId="0" applyFont="1" applyFill="1" applyBorder="1"/>
    <xf numFmtId="0" fontId="4" fillId="0" borderId="28" xfId="0" applyFont="1" applyFill="1" applyBorder="1" applyAlignment="1">
      <alignment horizontal="center"/>
    </xf>
    <xf numFmtId="4" fontId="4" fillId="0" borderId="28" xfId="0" applyNumberFormat="1" applyFont="1" applyFill="1" applyBorder="1" applyProtection="1"/>
    <xf numFmtId="4" fontId="4" fillId="0" borderId="29" xfId="0" applyNumberFormat="1" applyFont="1" applyFill="1" applyBorder="1" applyProtection="1"/>
    <xf numFmtId="0" fontId="6" fillId="0" borderId="30" xfId="0" applyFont="1" applyFill="1" applyBorder="1" applyProtection="1">
      <protection locked="0"/>
    </xf>
    <xf numFmtId="0" fontId="7" fillId="0" borderId="31" xfId="0" applyFont="1" applyFill="1" applyBorder="1" applyProtection="1">
      <protection locked="0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7" fillId="0" borderId="28" xfId="0" applyFont="1" applyFill="1" applyBorder="1" applyAlignment="1" applyProtection="1">
      <alignment horizontal="center"/>
      <protection locked="0"/>
    </xf>
    <xf numFmtId="4" fontId="7" fillId="0" borderId="28" xfId="0" applyNumberFormat="1" applyFont="1" applyFill="1" applyBorder="1" applyProtection="1"/>
    <xf numFmtId="0" fontId="4" fillId="0" borderId="28" xfId="0" applyFont="1" applyFill="1" applyBorder="1" applyAlignment="1" applyProtection="1">
      <alignment horizontal="center"/>
      <protection locked="0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2" fontId="4" fillId="0" borderId="4" xfId="0" applyNumberFormat="1" applyFont="1" applyFill="1" applyBorder="1"/>
    <xf numFmtId="164" fontId="4" fillId="0" borderId="0" xfId="0" applyNumberFormat="1" applyFont="1" applyFill="1" applyAlignment="1">
      <alignment vertical="center"/>
    </xf>
    <xf numFmtId="165" fontId="4" fillId="3" borderId="0" xfId="0" applyNumberFormat="1" applyFont="1" applyFill="1" applyAlignment="1">
      <alignment vertical="center"/>
    </xf>
    <xf numFmtId="166" fontId="4" fillId="0" borderId="0" xfId="0" applyNumberFormat="1" applyFont="1" applyFill="1" applyAlignment="1">
      <alignment vertical="center"/>
    </xf>
    <xf numFmtId="0" fontId="23" fillId="4" borderId="0" xfId="0" applyFont="1" applyFill="1"/>
    <xf numFmtId="0" fontId="4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/>
    </xf>
    <xf numFmtId="0" fontId="4" fillId="0" borderId="0" xfId="0" applyFont="1" applyFill="1" applyBorder="1" applyProtection="1">
      <protection locked="0"/>
    </xf>
    <xf numFmtId="1" fontId="4" fillId="0" borderId="4" xfId="0" applyNumberFormat="1" applyFont="1" applyFill="1" applyBorder="1"/>
    <xf numFmtId="0" fontId="4" fillId="0" borderId="15" xfId="0" applyFont="1" applyFill="1" applyBorder="1"/>
    <xf numFmtId="0" fontId="7" fillId="0" borderId="28" xfId="0" applyFont="1" applyFill="1" applyBorder="1" applyAlignment="1">
      <alignment horizontal="center"/>
    </xf>
    <xf numFmtId="4" fontId="7" fillId="0" borderId="29" xfId="0" applyNumberFormat="1" applyFont="1" applyFill="1" applyBorder="1" applyProtection="1"/>
    <xf numFmtId="0" fontId="4" fillId="0" borderId="34" xfId="0" applyFont="1" applyFill="1" applyBorder="1"/>
    <xf numFmtId="0" fontId="4" fillId="0" borderId="27" xfId="0" applyFont="1" applyFill="1" applyBorder="1" applyAlignment="1">
      <alignment horizontal="center"/>
    </xf>
    <xf numFmtId="0" fontId="7" fillId="0" borderId="27" xfId="0" applyFont="1" applyFill="1" applyBorder="1" applyAlignment="1" applyProtection="1">
      <protection locked="0"/>
    </xf>
    <xf numFmtId="0" fontId="16" fillId="0" borderId="2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21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34" xfId="0" applyFont="1" applyFill="1" applyBorder="1" applyAlignment="1">
      <alignment horizontal="left"/>
    </xf>
    <xf numFmtId="0" fontId="7" fillId="0" borderId="2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" fontId="4" fillId="0" borderId="36" xfId="0" applyNumberFormat="1" applyFont="1" applyFill="1" applyBorder="1" applyProtection="1"/>
    <xf numFmtId="4" fontId="4" fillId="0" borderId="2" xfId="0" applyNumberFormat="1" applyFont="1" applyFill="1" applyBorder="1" applyProtection="1"/>
    <xf numFmtId="4" fontId="7" fillId="0" borderId="36" xfId="0" applyNumberFormat="1" applyFont="1" applyFill="1" applyBorder="1" applyProtection="1"/>
    <xf numFmtId="0" fontId="4" fillId="0" borderId="3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37" fontId="4" fillId="0" borderId="43" xfId="0" applyNumberFormat="1" applyFont="1" applyFill="1" applyBorder="1" applyProtection="1"/>
    <xf numFmtId="0" fontId="4" fillId="0" borderId="44" xfId="0" applyFont="1" applyFill="1" applyBorder="1" applyAlignment="1">
      <alignment horizontal="center"/>
    </xf>
    <xf numFmtId="37" fontId="4" fillId="0" borderId="44" xfId="0" applyNumberFormat="1" applyFont="1" applyFill="1" applyBorder="1" applyProtection="1"/>
    <xf numFmtId="37" fontId="4" fillId="0" borderId="45" xfId="0" applyNumberFormat="1" applyFont="1" applyFill="1" applyBorder="1" applyProtection="1"/>
    <xf numFmtId="37" fontId="4" fillId="0" borderId="46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4" fillId="0" borderId="47" xfId="0" applyFont="1" applyFill="1" applyBorder="1" applyAlignment="1">
      <alignment horizontal="center"/>
    </xf>
    <xf numFmtId="37" fontId="4" fillId="0" borderId="23" xfId="0" applyNumberFormat="1" applyFont="1" applyFill="1" applyBorder="1" applyAlignment="1" applyProtection="1">
      <alignment horizontal="center"/>
    </xf>
    <xf numFmtId="37" fontId="4" fillId="0" borderId="2" xfId="0" applyNumberFormat="1" applyFont="1" applyFill="1" applyBorder="1" applyProtection="1"/>
    <xf numFmtId="0" fontId="4" fillId="0" borderId="23" xfId="0" applyFont="1" applyFill="1" applyBorder="1" applyProtection="1"/>
    <xf numFmtId="37" fontId="4" fillId="0" borderId="47" xfId="0" applyNumberFormat="1" applyFont="1" applyFill="1" applyBorder="1" applyProtection="1"/>
    <xf numFmtId="37" fontId="4" fillId="0" borderId="48" xfId="0" applyNumberFormat="1" applyFont="1" applyFill="1" applyBorder="1" applyProtection="1"/>
    <xf numFmtId="37" fontId="4" fillId="0" borderId="49" xfId="0" applyNumberFormat="1" applyFont="1" applyFill="1" applyBorder="1" applyProtection="1"/>
    <xf numFmtId="0" fontId="4" fillId="0" borderId="5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37" fontId="4" fillId="0" borderId="54" xfId="0" applyNumberFormat="1" applyFont="1" applyFill="1" applyBorder="1" applyProtection="1"/>
    <xf numFmtId="0" fontId="4" fillId="0" borderId="55" xfId="0" applyFont="1" applyFill="1" applyBorder="1" applyAlignment="1">
      <alignment horizontal="center"/>
    </xf>
    <xf numFmtId="37" fontId="4" fillId="0" borderId="55" xfId="0" applyNumberFormat="1" applyFont="1" applyFill="1" applyBorder="1" applyProtection="1"/>
    <xf numFmtId="37" fontId="4" fillId="0" borderId="56" xfId="0" applyNumberFormat="1" applyFont="1" applyFill="1" applyBorder="1" applyProtection="1"/>
    <xf numFmtId="37" fontId="4" fillId="0" borderId="57" xfId="0" applyNumberFormat="1" applyFont="1" applyFill="1" applyBorder="1" applyProtection="1"/>
    <xf numFmtId="0" fontId="4" fillId="0" borderId="5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 wrapText="1"/>
    </xf>
    <xf numFmtId="37" fontId="4" fillId="0" borderId="62" xfId="0" applyNumberFormat="1" applyFont="1" applyFill="1" applyBorder="1" applyProtection="1"/>
    <xf numFmtId="0" fontId="4" fillId="0" borderId="63" xfId="0" applyFont="1" applyFill="1" applyBorder="1" applyAlignment="1">
      <alignment horizontal="center"/>
    </xf>
    <xf numFmtId="37" fontId="4" fillId="0" borderId="63" xfId="0" applyNumberFormat="1" applyFont="1" applyFill="1" applyBorder="1" applyProtection="1"/>
    <xf numFmtId="37" fontId="4" fillId="0" borderId="64" xfId="0" applyNumberFormat="1" applyFont="1" applyFill="1" applyBorder="1" applyProtection="1"/>
    <xf numFmtId="37" fontId="4" fillId="0" borderId="65" xfId="0" applyNumberFormat="1" applyFont="1" applyFill="1" applyBorder="1" applyProtection="1"/>
    <xf numFmtId="0" fontId="4" fillId="7" borderId="0" xfId="0" applyFont="1" applyFill="1" applyAlignment="1"/>
    <xf numFmtId="167" fontId="4" fillId="8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right"/>
    </xf>
    <xf numFmtId="0" fontId="4" fillId="7" borderId="0" xfId="0" applyFont="1" applyFill="1"/>
    <xf numFmtId="0" fontId="8" fillId="0" borderId="66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/>
    </xf>
    <xf numFmtId="37" fontId="4" fillId="0" borderId="67" xfId="0" applyNumberFormat="1" applyFont="1" applyFill="1" applyBorder="1" applyProtection="1"/>
    <xf numFmtId="37" fontId="4" fillId="0" borderId="68" xfId="0" applyNumberFormat="1" applyFont="1" applyFill="1" applyBorder="1" applyProtection="1"/>
    <xf numFmtId="0" fontId="10" fillId="0" borderId="66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 wrapText="1"/>
    </xf>
    <xf numFmtId="37" fontId="4" fillId="0" borderId="70" xfId="0" applyNumberFormat="1" applyFont="1" applyFill="1" applyBorder="1" applyProtection="1"/>
    <xf numFmtId="37" fontId="4" fillId="0" borderId="71" xfId="0" applyNumberFormat="1" applyFont="1" applyFill="1" applyBorder="1" applyProtection="1"/>
    <xf numFmtId="0" fontId="4" fillId="0" borderId="47" xfId="0" applyFont="1" applyFill="1" applyBorder="1"/>
    <xf numFmtId="0" fontId="4" fillId="0" borderId="49" xfId="0" applyFont="1" applyFill="1" applyBorder="1"/>
    <xf numFmtId="0" fontId="4" fillId="0" borderId="70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 wrapText="1"/>
    </xf>
    <xf numFmtId="0" fontId="4" fillId="9" borderId="27" xfId="0" applyFont="1" applyFill="1" applyBorder="1"/>
    <xf numFmtId="164" fontId="4" fillId="9" borderId="0" xfId="0" applyNumberFormat="1" applyFont="1" applyFill="1" applyBorder="1" applyProtection="1"/>
    <xf numFmtId="0" fontId="4" fillId="9" borderId="28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0" xfId="0" quotePrefix="1" applyFont="1" applyFill="1" applyBorder="1" applyAlignment="1">
      <alignment horizontal="center"/>
    </xf>
    <xf numFmtId="0" fontId="4" fillId="9" borderId="4" xfId="0" applyFont="1" applyFill="1" applyBorder="1"/>
    <xf numFmtId="4" fontId="4" fillId="9" borderId="28" xfId="0" applyNumberFormat="1" applyFont="1" applyFill="1" applyBorder="1" applyProtection="1"/>
    <xf numFmtId="4" fontId="4" fillId="9" borderId="29" xfId="0" applyNumberFormat="1" applyFont="1" applyFill="1" applyBorder="1" applyProtection="1"/>
    <xf numFmtId="4" fontId="4" fillId="9" borderId="26" xfId="0" applyNumberFormat="1" applyFont="1" applyFill="1" applyBorder="1" applyProtection="1"/>
    <xf numFmtId="0" fontId="0" fillId="9" borderId="0" xfId="0" applyFill="1"/>
    <xf numFmtId="0" fontId="14" fillId="9" borderId="0" xfId="0" applyFont="1" applyFill="1"/>
    <xf numFmtId="0" fontId="4" fillId="9" borderId="0" xfId="0" applyFont="1" applyFill="1"/>
    <xf numFmtId="0" fontId="4" fillId="9" borderId="0" xfId="0" applyFont="1" applyFill="1" applyAlignment="1">
      <alignment horizontal="center"/>
    </xf>
    <xf numFmtId="0" fontId="4" fillId="5" borderId="27" xfId="0" applyFont="1" applyFill="1" applyBorder="1"/>
    <xf numFmtId="164" fontId="4" fillId="5" borderId="0" xfId="0" applyNumberFormat="1" applyFont="1" applyFill="1" applyBorder="1" applyProtection="1"/>
    <xf numFmtId="0" fontId="4" fillId="5" borderId="28" xfId="0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4" xfId="0" applyFont="1" applyFill="1" applyBorder="1"/>
    <xf numFmtId="4" fontId="4" fillId="5" borderId="28" xfId="0" applyNumberFormat="1" applyFont="1" applyFill="1" applyBorder="1" applyProtection="1"/>
    <xf numFmtId="4" fontId="4" fillId="5" borderId="29" xfId="0" applyNumberFormat="1" applyFont="1" applyFill="1" applyBorder="1" applyProtection="1"/>
    <xf numFmtId="4" fontId="4" fillId="5" borderId="26" xfId="0" applyNumberFormat="1" applyFont="1" applyFill="1" applyBorder="1" applyProtection="1"/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 wrapText="1"/>
    </xf>
  </cellXfs>
  <cellStyles count="67">
    <cellStyle name="Normal - Style1" xfId="1"/>
    <cellStyle name="Normal - Style2" xfId="2"/>
    <cellStyle name="Normal - Style3" xfId="3"/>
    <cellStyle name="Normal - Style4" xfId="4"/>
    <cellStyle name="Normal - Style5" xfId="5"/>
    <cellStyle name="Normal - Style6" xfId="6"/>
    <cellStyle name="Normal - Style7" xfId="7"/>
    <cellStyle name="Normal - Style8" xfId="8"/>
    <cellStyle name="Procent 2" xfId="13"/>
    <cellStyle name="Standaard" xfId="0" builtinId="0"/>
    <cellStyle name="Standaard 10" xfId="14"/>
    <cellStyle name="Standaard 11" xfId="15"/>
    <cellStyle name="Standaard 12" xfId="16"/>
    <cellStyle name="Standaard 13" xfId="17"/>
    <cellStyle name="Standaard 14" xfId="18"/>
    <cellStyle name="Standaard 15" xfId="19"/>
    <cellStyle name="Standaard 16" xfId="20"/>
    <cellStyle name="Standaard 17" xfId="21"/>
    <cellStyle name="Standaard 18" xfId="22"/>
    <cellStyle name="Standaard 19" xfId="23"/>
    <cellStyle name="Standaard 2" xfId="9"/>
    <cellStyle name="Standaard 2 2" xfId="24"/>
    <cellStyle name="Standaard 20" xfId="25"/>
    <cellStyle name="Standaard 21" xfId="26"/>
    <cellStyle name="Standaard 22" xfId="27"/>
    <cellStyle name="Standaard 23" xfId="28"/>
    <cellStyle name="Standaard 24" xfId="29"/>
    <cellStyle name="Standaard 25" xfId="30"/>
    <cellStyle name="Standaard 26" xfId="31"/>
    <cellStyle name="Standaard 27" xfId="10"/>
    <cellStyle name="Standaard 27 2" xfId="32"/>
    <cellStyle name="Standaard 28" xfId="33"/>
    <cellStyle name="Standaard 28 2" xfId="34"/>
    <cellStyle name="Standaard 28 3" xfId="35"/>
    <cellStyle name="Standaard 29" xfId="36"/>
    <cellStyle name="Standaard 3" xfId="12"/>
    <cellStyle name="Standaard 3 2" xfId="37"/>
    <cellStyle name="Standaard 30" xfId="38"/>
    <cellStyle name="Standaard 31" xfId="39"/>
    <cellStyle name="Standaard 32" xfId="40"/>
    <cellStyle name="Standaard 33" xfId="41"/>
    <cellStyle name="Standaard 34" xfId="42"/>
    <cellStyle name="Standaard 35" xfId="43"/>
    <cellStyle name="Standaard 36" xfId="44"/>
    <cellStyle name="Standaard 37" xfId="45"/>
    <cellStyle name="Standaard 38" xfId="46"/>
    <cellStyle name="Standaard 39" xfId="47"/>
    <cellStyle name="Standaard 4" xfId="48"/>
    <cellStyle name="Standaard 40" xfId="49"/>
    <cellStyle name="Standaard 41" xfId="50"/>
    <cellStyle name="Standaard 42" xfId="51"/>
    <cellStyle name="Standaard 43" xfId="52"/>
    <cellStyle name="Standaard 44" xfId="53"/>
    <cellStyle name="Standaard 45" xfId="54"/>
    <cellStyle name="Standaard 46" xfId="55"/>
    <cellStyle name="Standaard 47" xfId="56"/>
    <cellStyle name="Standaard 48" xfId="57"/>
    <cellStyle name="Standaard 49" xfId="58"/>
    <cellStyle name="Standaard 5" xfId="59"/>
    <cellStyle name="Standaard 50" xfId="60"/>
    <cellStyle name="Standaard 51" xfId="61"/>
    <cellStyle name="Standaard 52" xfId="62"/>
    <cellStyle name="Standaard 53" xfId="11"/>
    <cellStyle name="Standaard 6" xfId="63"/>
    <cellStyle name="Standaard 7" xfId="64"/>
    <cellStyle name="Standaard 8" xfId="65"/>
    <cellStyle name="Standaard 9" xfId="66"/>
  </cellStyles>
  <dxfs count="0"/>
  <tableStyles count="0" defaultTableStyle="TableStyleMedium9" defaultPivotStyle="PivotStyleLight16"/>
  <colors>
    <mruColors>
      <color rgb="FF66FF66"/>
      <color rgb="FF66FF99"/>
      <color rgb="FF0066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AV455"/>
  <sheetViews>
    <sheetView tabSelected="1" topLeftCell="A389" zoomScaleNormal="100" workbookViewId="0">
      <selection activeCell="F392" sqref="F392"/>
    </sheetView>
  </sheetViews>
  <sheetFormatPr defaultColWidth="9.77734375" defaultRowHeight="12.75"/>
  <cols>
    <col min="1" max="1" width="2.44140625" style="2" customWidth="1"/>
    <col min="2" max="2" width="3.33203125" style="2" customWidth="1"/>
    <col min="3" max="3" width="8.109375" style="2" customWidth="1"/>
    <col min="4" max="5" width="6.77734375" style="8" customWidth="1"/>
    <col min="6" max="6" width="6.33203125" style="2" bestFit="1" customWidth="1"/>
    <col min="7" max="7" width="6" style="2" customWidth="1"/>
    <col min="8" max="8" width="9.21875" style="2" customWidth="1"/>
    <col min="9" max="12" width="9.77734375" style="2" customWidth="1"/>
    <col min="13" max="13" width="1.6640625" style="2" customWidth="1"/>
    <col min="14" max="14" width="2.77734375" style="8" customWidth="1"/>
    <col min="15" max="15" width="2.33203125" style="2" customWidth="1"/>
    <col min="16" max="16" width="3.33203125" style="2" customWidth="1"/>
    <col min="17" max="17" width="8.109375" style="2" customWidth="1"/>
    <col min="18" max="19" width="6.77734375" style="8" customWidth="1"/>
    <col min="20" max="20" width="6.33203125" style="2" bestFit="1" customWidth="1"/>
    <col min="21" max="21" width="5.88671875" style="2" customWidth="1"/>
    <col min="22" max="26" width="9.21875" style="2" customWidth="1"/>
    <col min="27" max="27" width="1.6640625" style="2" customWidth="1"/>
    <col min="28" max="28" width="2.77734375" style="8" customWidth="1"/>
    <col min="29" max="29" width="11.33203125" style="2" customWidth="1"/>
    <col min="30" max="16384" width="9.77734375" style="2"/>
  </cols>
  <sheetData>
    <row r="1" spans="1:48" ht="13.5" customHeight="1">
      <c r="G1" s="12"/>
      <c r="N1" s="28" t="s">
        <v>85</v>
      </c>
      <c r="U1" s="12"/>
      <c r="AB1" s="8" t="str">
        <f>N1</f>
        <v>52</v>
      </c>
    </row>
    <row r="2" spans="1:48" ht="13.5" customHeight="1">
      <c r="A2" s="13" t="s">
        <v>0</v>
      </c>
      <c r="O2" s="13" t="s">
        <v>1</v>
      </c>
      <c r="AD2" s="7"/>
      <c r="AE2" s="7"/>
      <c r="AF2" s="7"/>
      <c r="AG2" s="7"/>
      <c r="AH2" s="7"/>
      <c r="AI2" s="7"/>
      <c r="AJ2" s="7"/>
    </row>
    <row r="3" spans="1:48" ht="13.5" customHeight="1"/>
    <row r="4" spans="1:48" ht="13.5" customHeight="1">
      <c r="B4" s="3" t="s">
        <v>2</v>
      </c>
      <c r="P4" s="3" t="s">
        <v>3</v>
      </c>
      <c r="AC4" s="18" t="s">
        <v>97</v>
      </c>
    </row>
    <row r="5" spans="1:48" ht="13.5" customHeight="1"/>
    <row r="6" spans="1:48" ht="34.5" customHeight="1">
      <c r="B6" s="242" t="s">
        <v>4</v>
      </c>
      <c r="C6" s="243"/>
      <c r="D6" s="243"/>
      <c r="E6" s="243"/>
      <c r="F6" s="243"/>
      <c r="G6" s="244"/>
      <c r="H6" s="114" t="s">
        <v>5</v>
      </c>
      <c r="I6" s="245" t="s">
        <v>77</v>
      </c>
      <c r="J6" s="244"/>
      <c r="K6" s="245" t="s">
        <v>78</v>
      </c>
      <c r="L6" s="246"/>
      <c r="M6" s="115"/>
      <c r="N6" s="67"/>
      <c r="P6" s="242" t="s">
        <v>8</v>
      </c>
      <c r="Q6" s="243"/>
      <c r="R6" s="243"/>
      <c r="S6" s="243"/>
      <c r="T6" s="243"/>
      <c r="U6" s="244"/>
      <c r="V6" s="114" t="s">
        <v>9</v>
      </c>
      <c r="W6" s="245" t="s">
        <v>79</v>
      </c>
      <c r="X6" s="244"/>
      <c r="Y6" s="245" t="s">
        <v>80</v>
      </c>
      <c r="Z6" s="246"/>
      <c r="AA6" s="4"/>
      <c r="AB6" s="67"/>
      <c r="AC6" s="24">
        <f>AJ7</f>
        <v>0.82177199999999995</v>
      </c>
      <c r="AD6" s="24">
        <f>AJ8</f>
        <v>0.55562699999999998</v>
      </c>
      <c r="AE6" s="24">
        <f>AJ9</f>
        <v>1.216717</v>
      </c>
      <c r="AF6" s="24">
        <f>AJ10</f>
        <v>0.68102300000000004</v>
      </c>
      <c r="AG6" s="24">
        <f>AJ11</f>
        <v>0.50839900000000005</v>
      </c>
      <c r="AH6" s="16">
        <v>43101</v>
      </c>
      <c r="AI6" s="14" t="s">
        <v>42</v>
      </c>
      <c r="AJ6" s="16">
        <v>43466</v>
      </c>
    </row>
    <row r="7" spans="1:48" ht="34.5" customHeight="1">
      <c r="B7" s="129"/>
      <c r="C7" s="56"/>
      <c r="D7" s="122" t="s">
        <v>81</v>
      </c>
      <c r="E7" s="136" t="s">
        <v>82</v>
      </c>
      <c r="F7" s="56"/>
      <c r="G7" s="119"/>
      <c r="H7" s="120"/>
      <c r="I7" s="137" t="s">
        <v>83</v>
      </c>
      <c r="J7" s="137" t="s">
        <v>84</v>
      </c>
      <c r="K7" s="137" t="s">
        <v>83</v>
      </c>
      <c r="L7" s="137" t="s">
        <v>84</v>
      </c>
      <c r="M7" s="79"/>
      <c r="N7" s="79"/>
      <c r="P7" s="116"/>
      <c r="Q7" s="56"/>
      <c r="R7" s="122" t="s">
        <v>81</v>
      </c>
      <c r="S7" s="136" t="s">
        <v>82</v>
      </c>
      <c r="T7" s="56"/>
      <c r="U7" s="119"/>
      <c r="V7" s="120"/>
      <c r="W7" s="138" t="s">
        <v>37</v>
      </c>
      <c r="X7" s="138" t="s">
        <v>38</v>
      </c>
      <c r="Y7" s="138" t="s">
        <v>37</v>
      </c>
      <c r="Z7" s="138" t="s">
        <v>38</v>
      </c>
      <c r="AA7" s="66"/>
      <c r="AB7" s="81"/>
      <c r="AC7" s="14" t="s">
        <v>30</v>
      </c>
      <c r="AD7" s="8" t="s">
        <v>6</v>
      </c>
      <c r="AE7" s="8" t="s">
        <v>7</v>
      </c>
      <c r="AF7" s="15">
        <v>8.68</v>
      </c>
      <c r="AH7" s="11">
        <v>0.82177199999999995</v>
      </c>
      <c r="AI7" s="198">
        <v>1</v>
      </c>
      <c r="AJ7" s="17">
        <f>ROUND(AH7*AI7,6)</f>
        <v>0.82177199999999995</v>
      </c>
    </row>
    <row r="8" spans="1:48" ht="13.5" customHeight="1">
      <c r="B8" s="88"/>
      <c r="C8" s="142"/>
      <c r="D8" s="90"/>
      <c r="E8" s="91"/>
      <c r="F8" s="92"/>
      <c r="G8" s="93"/>
      <c r="H8" s="94"/>
      <c r="I8" s="94"/>
      <c r="J8" s="95"/>
      <c r="K8" s="94"/>
      <c r="L8" s="96"/>
      <c r="M8" s="6"/>
      <c r="N8" s="67"/>
      <c r="P8" s="104"/>
      <c r="Q8" s="142"/>
      <c r="R8" s="90"/>
      <c r="S8" s="91"/>
      <c r="T8" s="92"/>
      <c r="U8" s="93"/>
      <c r="V8" s="94"/>
      <c r="W8" s="94"/>
      <c r="X8" s="95"/>
      <c r="Y8" s="94"/>
      <c r="Z8" s="96"/>
      <c r="AA8" s="6"/>
      <c r="AB8" s="67"/>
      <c r="AH8" s="11">
        <v>0.55562699999999998</v>
      </c>
      <c r="AI8" s="198">
        <v>1</v>
      </c>
      <c r="AJ8" s="17">
        <f>ROUND(AH8*AI8,6)</f>
        <v>0.55562699999999998</v>
      </c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48" ht="14.1" customHeight="1">
      <c r="B9" s="108" t="s">
        <v>10</v>
      </c>
      <c r="C9" s="21">
        <f>$AC$6</f>
        <v>0.82177199999999995</v>
      </c>
      <c r="D9" s="109">
        <v>470013</v>
      </c>
      <c r="E9" s="68">
        <v>470024</v>
      </c>
      <c r="F9" s="29" t="s">
        <v>11</v>
      </c>
      <c r="G9" s="58">
        <v>100</v>
      </c>
      <c r="H9" s="110">
        <f>ROUND(C9*G9,2)</f>
        <v>82.18</v>
      </c>
      <c r="I9" s="110">
        <f t="shared" ref="I9:L10" si="0">$H9</f>
        <v>82.18</v>
      </c>
      <c r="J9" s="111">
        <f t="shared" si="0"/>
        <v>82.18</v>
      </c>
      <c r="K9" s="110">
        <f t="shared" si="0"/>
        <v>82.18</v>
      </c>
      <c r="L9" s="107">
        <f t="shared" si="0"/>
        <v>82.18</v>
      </c>
      <c r="M9" s="65"/>
      <c r="N9" s="80"/>
      <c r="P9" s="108" t="s">
        <v>10</v>
      </c>
      <c r="Q9" s="21">
        <f t="shared" ref="Q9:Q10" si="1">C9</f>
        <v>0.82177199999999995</v>
      </c>
      <c r="R9" s="109">
        <f>D9</f>
        <v>470013</v>
      </c>
      <c r="S9" s="68">
        <f>E9</f>
        <v>470024</v>
      </c>
      <c r="T9" s="29" t="s">
        <v>11</v>
      </c>
      <c r="U9" s="58">
        <f t="shared" ref="U9:Z9" si="2">G9</f>
        <v>100</v>
      </c>
      <c r="V9" s="110">
        <f t="shared" si="2"/>
        <v>82.18</v>
      </c>
      <c r="W9" s="110">
        <f t="shared" si="2"/>
        <v>82.18</v>
      </c>
      <c r="X9" s="111">
        <f t="shared" si="2"/>
        <v>82.18</v>
      </c>
      <c r="Y9" s="110">
        <f t="shared" si="2"/>
        <v>82.18</v>
      </c>
      <c r="Z9" s="107">
        <f t="shared" si="2"/>
        <v>82.18</v>
      </c>
      <c r="AA9" s="65"/>
      <c r="AB9" s="80"/>
      <c r="AH9" s="11">
        <v>1.216717</v>
      </c>
      <c r="AI9" s="198">
        <v>1</v>
      </c>
      <c r="AJ9" s="2">
        <f>ROUND(AH9*AI9,6)</f>
        <v>1.216717</v>
      </c>
    </row>
    <row r="10" spans="1:48" ht="14.1" customHeight="1">
      <c r="B10" s="108" t="s">
        <v>10</v>
      </c>
      <c r="C10" s="21">
        <f>$AC$6</f>
        <v>0.82177199999999995</v>
      </c>
      <c r="D10" s="109">
        <v>470271</v>
      </c>
      <c r="E10" s="68"/>
      <c r="F10" s="29" t="s">
        <v>11</v>
      </c>
      <c r="G10" s="58">
        <v>25.5</v>
      </c>
      <c r="H10" s="110">
        <f>ROUND(C10*G10,2)</f>
        <v>20.96</v>
      </c>
      <c r="I10" s="110">
        <f t="shared" si="0"/>
        <v>20.96</v>
      </c>
      <c r="J10" s="111">
        <f t="shared" si="0"/>
        <v>20.96</v>
      </c>
      <c r="K10" s="110"/>
      <c r="L10" s="107"/>
      <c r="M10" s="65"/>
      <c r="N10" s="80"/>
      <c r="P10" s="108" t="s">
        <v>10</v>
      </c>
      <c r="Q10" s="21">
        <f t="shared" si="1"/>
        <v>0.82177199999999995</v>
      </c>
      <c r="R10" s="109">
        <f>D10</f>
        <v>470271</v>
      </c>
      <c r="S10" s="68"/>
      <c r="T10" s="29" t="s">
        <v>11</v>
      </c>
      <c r="U10" s="58">
        <f t="shared" ref="U10:U18" si="3">G10</f>
        <v>25.5</v>
      </c>
      <c r="V10" s="110">
        <f t="shared" ref="V10:V18" si="4">H10</f>
        <v>20.96</v>
      </c>
      <c r="W10" s="110">
        <f t="shared" ref="W10:W18" si="5">I10</f>
        <v>20.96</v>
      </c>
      <c r="X10" s="111">
        <f t="shared" ref="X10:X18" si="6">J10</f>
        <v>20.96</v>
      </c>
      <c r="Y10" s="110"/>
      <c r="Z10" s="107"/>
      <c r="AA10" s="65"/>
      <c r="AB10" s="80"/>
      <c r="AD10" s="32"/>
      <c r="AH10" s="11">
        <v>0.68102300000000004</v>
      </c>
      <c r="AI10" s="198">
        <v>1</v>
      </c>
      <c r="AJ10" s="2">
        <f>ROUND(AH10*AI10,6)</f>
        <v>0.68102300000000004</v>
      </c>
    </row>
    <row r="11" spans="1:48" ht="14.1" customHeight="1">
      <c r="B11" s="108" t="s">
        <v>13</v>
      </c>
      <c r="C11" s="21">
        <f>$AD$6</f>
        <v>0.55562699999999998</v>
      </c>
      <c r="D11" s="109">
        <v>470455</v>
      </c>
      <c r="E11" s="68">
        <v>470466</v>
      </c>
      <c r="F11" s="29" t="s">
        <v>14</v>
      </c>
      <c r="G11" s="58">
        <v>464</v>
      </c>
      <c r="H11" s="110">
        <f>ROUND(C11*G11,2)</f>
        <v>257.81</v>
      </c>
      <c r="I11" s="110">
        <f t="shared" ref="I11:L12" si="7">$H11</f>
        <v>257.81</v>
      </c>
      <c r="J11" s="111">
        <f t="shared" si="7"/>
        <v>257.81</v>
      </c>
      <c r="K11" s="110">
        <f t="shared" si="7"/>
        <v>257.81</v>
      </c>
      <c r="L11" s="107">
        <f t="shared" si="7"/>
        <v>257.81</v>
      </c>
      <c r="M11" s="65"/>
      <c r="N11" s="80"/>
      <c r="P11" s="108" t="s">
        <v>13</v>
      </c>
      <c r="Q11" s="21">
        <f>C11</f>
        <v>0.55562699999999998</v>
      </c>
      <c r="R11" s="109">
        <f>D11</f>
        <v>470455</v>
      </c>
      <c r="S11" s="68">
        <f t="shared" ref="S11:S17" si="8">E11</f>
        <v>470466</v>
      </c>
      <c r="T11" s="29" t="s">
        <v>14</v>
      </c>
      <c r="U11" s="58">
        <f t="shared" si="3"/>
        <v>464</v>
      </c>
      <c r="V11" s="110">
        <f t="shared" si="4"/>
        <v>257.81</v>
      </c>
      <c r="W11" s="110">
        <f t="shared" si="5"/>
        <v>257.81</v>
      </c>
      <c r="X11" s="111">
        <f t="shared" si="6"/>
        <v>257.81</v>
      </c>
      <c r="Y11" s="110">
        <f t="shared" ref="Y11:Z18" si="9">K11</f>
        <v>257.81</v>
      </c>
      <c r="Z11" s="107">
        <f t="shared" si="9"/>
        <v>257.81</v>
      </c>
      <c r="AA11" s="65"/>
      <c r="AB11" s="80"/>
      <c r="AC11" s="10"/>
      <c r="AD11" s="10"/>
      <c r="AE11" s="10"/>
      <c r="AF11" s="10"/>
      <c r="AH11" s="11">
        <v>0.50839900000000005</v>
      </c>
      <c r="AI11" s="198">
        <v>1</v>
      </c>
      <c r="AJ11" s="17">
        <f>ROUND(AH11*AI11,6)</f>
        <v>0.50839900000000005</v>
      </c>
    </row>
    <row r="12" spans="1:48" ht="14.1" customHeight="1">
      <c r="B12" s="108" t="s">
        <v>13</v>
      </c>
      <c r="C12" s="21">
        <f>$AE$6</f>
        <v>1.216717</v>
      </c>
      <c r="D12" s="109">
        <v>470735</v>
      </c>
      <c r="E12" s="68">
        <v>470746</v>
      </c>
      <c r="F12" s="29" t="s">
        <v>14</v>
      </c>
      <c r="G12" s="58">
        <v>15</v>
      </c>
      <c r="H12" s="110">
        <f t="shared" ref="H12:H17" si="10">ROUND(C12*G12,2)</f>
        <v>18.25</v>
      </c>
      <c r="I12" s="110">
        <f t="shared" si="7"/>
        <v>18.25</v>
      </c>
      <c r="J12" s="111">
        <f t="shared" si="7"/>
        <v>18.25</v>
      </c>
      <c r="K12" s="110">
        <f t="shared" si="7"/>
        <v>18.25</v>
      </c>
      <c r="L12" s="107">
        <f t="shared" si="7"/>
        <v>18.25</v>
      </c>
      <c r="M12" s="65"/>
      <c r="N12" s="80"/>
      <c r="P12" s="108" t="s">
        <v>13</v>
      </c>
      <c r="Q12" s="21">
        <f>C12</f>
        <v>1.216717</v>
      </c>
      <c r="R12" s="109">
        <f t="shared" ref="R12:R17" si="11">D12</f>
        <v>470735</v>
      </c>
      <c r="S12" s="68">
        <f t="shared" si="8"/>
        <v>470746</v>
      </c>
      <c r="T12" s="29" t="s">
        <v>14</v>
      </c>
      <c r="U12" s="58">
        <f t="shared" si="3"/>
        <v>15</v>
      </c>
      <c r="V12" s="110">
        <f t="shared" si="4"/>
        <v>18.25</v>
      </c>
      <c r="W12" s="110">
        <f t="shared" si="5"/>
        <v>18.25</v>
      </c>
      <c r="X12" s="110">
        <f t="shared" si="6"/>
        <v>18.25</v>
      </c>
      <c r="Y12" s="110">
        <f t="shared" si="9"/>
        <v>18.25</v>
      </c>
      <c r="Z12" s="107">
        <f t="shared" si="9"/>
        <v>18.25</v>
      </c>
      <c r="AA12" s="65"/>
      <c r="AB12" s="80"/>
    </row>
    <row r="13" spans="1:48" ht="14.1" customHeight="1">
      <c r="B13" s="108" t="s">
        <v>13</v>
      </c>
      <c r="C13" s="21">
        <f>$AF$6</f>
        <v>0.68102300000000004</v>
      </c>
      <c r="D13" s="143">
        <v>470750</v>
      </c>
      <c r="E13" s="68">
        <v>470761</v>
      </c>
      <c r="F13" s="29" t="s">
        <v>14</v>
      </c>
      <c r="G13" s="58">
        <v>30</v>
      </c>
      <c r="H13" s="110">
        <f t="shared" si="10"/>
        <v>20.43</v>
      </c>
      <c r="I13" s="110">
        <f t="shared" ref="I13:I18" si="12">$H13</f>
        <v>20.43</v>
      </c>
      <c r="J13" s="144">
        <f>$H13-AF14</f>
        <v>17.37</v>
      </c>
      <c r="K13" s="110">
        <f t="shared" ref="K13:L18" si="13">$H13</f>
        <v>20.43</v>
      </c>
      <c r="L13" s="107">
        <f t="shared" si="13"/>
        <v>20.43</v>
      </c>
      <c r="M13" s="65"/>
      <c r="N13" s="80"/>
      <c r="P13" s="108" t="s">
        <v>13</v>
      </c>
      <c r="Q13" s="21">
        <f t="shared" ref="Q13:Q18" si="14">C13</f>
        <v>0.68102300000000004</v>
      </c>
      <c r="R13" s="143">
        <f t="shared" si="11"/>
        <v>470750</v>
      </c>
      <c r="S13" s="68">
        <f t="shared" si="8"/>
        <v>470761</v>
      </c>
      <c r="T13" s="29" t="s">
        <v>14</v>
      </c>
      <c r="U13" s="58">
        <f t="shared" si="3"/>
        <v>30</v>
      </c>
      <c r="V13" s="110">
        <f t="shared" si="4"/>
        <v>20.43</v>
      </c>
      <c r="W13" s="110">
        <f t="shared" si="5"/>
        <v>20.43</v>
      </c>
      <c r="X13" s="127">
        <f t="shared" si="6"/>
        <v>17.37</v>
      </c>
      <c r="Y13" s="110">
        <f t="shared" si="9"/>
        <v>20.43</v>
      </c>
      <c r="Z13" s="107">
        <f t="shared" si="9"/>
        <v>20.43</v>
      </c>
      <c r="AA13" s="65"/>
      <c r="AB13" s="80"/>
      <c r="AC13" s="14"/>
      <c r="AD13" s="8"/>
      <c r="AE13" s="8"/>
      <c r="AF13" s="15"/>
    </row>
    <row r="14" spans="1:48" ht="14.1" customHeight="1">
      <c r="B14" s="108" t="s">
        <v>13</v>
      </c>
      <c r="C14" s="21">
        <f>$AF$6</f>
        <v>0.68102300000000004</v>
      </c>
      <c r="D14" s="143">
        <v>470772</v>
      </c>
      <c r="E14" s="68">
        <v>470783</v>
      </c>
      <c r="F14" s="29" t="s">
        <v>14</v>
      </c>
      <c r="G14" s="58">
        <v>30</v>
      </c>
      <c r="H14" s="110">
        <f t="shared" si="10"/>
        <v>20.43</v>
      </c>
      <c r="I14" s="110">
        <f t="shared" si="12"/>
        <v>20.43</v>
      </c>
      <c r="J14" s="144">
        <f>$H14-AF15</f>
        <v>17.37</v>
      </c>
      <c r="K14" s="110">
        <f t="shared" si="13"/>
        <v>20.43</v>
      </c>
      <c r="L14" s="107">
        <f t="shared" si="13"/>
        <v>20.43</v>
      </c>
      <c r="M14" s="65"/>
      <c r="N14" s="80"/>
      <c r="P14" s="108" t="s">
        <v>13</v>
      </c>
      <c r="Q14" s="21">
        <f t="shared" si="14"/>
        <v>0.68102300000000004</v>
      </c>
      <c r="R14" s="143">
        <f t="shared" si="11"/>
        <v>470772</v>
      </c>
      <c r="S14" s="68">
        <f t="shared" si="8"/>
        <v>470783</v>
      </c>
      <c r="T14" s="29" t="s">
        <v>14</v>
      </c>
      <c r="U14" s="58">
        <f t="shared" si="3"/>
        <v>30</v>
      </c>
      <c r="V14" s="110">
        <f t="shared" si="4"/>
        <v>20.43</v>
      </c>
      <c r="W14" s="110">
        <f t="shared" si="5"/>
        <v>20.43</v>
      </c>
      <c r="X14" s="127">
        <f t="shared" si="6"/>
        <v>17.37</v>
      </c>
      <c r="Y14" s="110">
        <f t="shared" si="9"/>
        <v>20.43</v>
      </c>
      <c r="Z14" s="107">
        <f t="shared" si="9"/>
        <v>20.43</v>
      </c>
      <c r="AA14" s="65"/>
      <c r="AB14" s="80"/>
      <c r="AC14" s="10">
        <f>H13</f>
        <v>20.43</v>
      </c>
      <c r="AD14" s="10">
        <f>ROUNDUP(+AC14*0.85,2)</f>
        <v>17.37</v>
      </c>
      <c r="AE14" s="10">
        <f>AC14-AD14</f>
        <v>3.0599999999999987</v>
      </c>
      <c r="AF14" s="10">
        <f>IF(+AE14&lt;+$AF$7,+AE14,+$AF$7)</f>
        <v>3.0599999999999987</v>
      </c>
    </row>
    <row r="15" spans="1:48" ht="14.1" customHeight="1">
      <c r="B15" s="108" t="s">
        <v>13</v>
      </c>
      <c r="C15" s="21">
        <f>$AF$6</f>
        <v>0.68102300000000004</v>
      </c>
      <c r="D15" s="143">
        <v>470794</v>
      </c>
      <c r="E15" s="68">
        <v>470805</v>
      </c>
      <c r="F15" s="29" t="s">
        <v>14</v>
      </c>
      <c r="G15" s="58">
        <v>250</v>
      </c>
      <c r="H15" s="110">
        <f t="shared" si="10"/>
        <v>170.26</v>
      </c>
      <c r="I15" s="110">
        <f t="shared" si="12"/>
        <v>170.26</v>
      </c>
      <c r="J15" s="144">
        <f>$H15-AF16</f>
        <v>161.57999999999998</v>
      </c>
      <c r="K15" s="110">
        <f t="shared" si="13"/>
        <v>170.26</v>
      </c>
      <c r="L15" s="107">
        <f t="shared" si="13"/>
        <v>170.26</v>
      </c>
      <c r="M15" s="65"/>
      <c r="N15" s="80"/>
      <c r="P15" s="108" t="s">
        <v>13</v>
      </c>
      <c r="Q15" s="21">
        <f t="shared" si="14"/>
        <v>0.68102300000000004</v>
      </c>
      <c r="R15" s="143">
        <f t="shared" si="11"/>
        <v>470794</v>
      </c>
      <c r="S15" s="68">
        <f t="shared" si="8"/>
        <v>470805</v>
      </c>
      <c r="T15" s="29" t="s">
        <v>14</v>
      </c>
      <c r="U15" s="58">
        <f t="shared" si="3"/>
        <v>250</v>
      </c>
      <c r="V15" s="110">
        <f t="shared" si="4"/>
        <v>170.26</v>
      </c>
      <c r="W15" s="110">
        <f t="shared" si="5"/>
        <v>170.26</v>
      </c>
      <c r="X15" s="127">
        <f t="shared" si="6"/>
        <v>161.57999999999998</v>
      </c>
      <c r="Y15" s="110">
        <f t="shared" si="9"/>
        <v>170.26</v>
      </c>
      <c r="Z15" s="107">
        <f t="shared" si="9"/>
        <v>170.26</v>
      </c>
      <c r="AA15" s="65"/>
      <c r="AB15" s="80"/>
      <c r="AC15" s="10">
        <f>H14</f>
        <v>20.43</v>
      </c>
      <c r="AD15" s="10">
        <f>ROUNDUP(+AC15*0.85,2)</f>
        <v>17.37</v>
      </c>
      <c r="AE15" s="10">
        <f>AC15-AD15</f>
        <v>3.0599999999999987</v>
      </c>
      <c r="AF15" s="10">
        <f>IF(+AE15&lt;+$AF$7,+AE15,+$AF$7)</f>
        <v>3.0599999999999987</v>
      </c>
    </row>
    <row r="16" spans="1:48" ht="14.1" customHeight="1">
      <c r="B16" s="108" t="s">
        <v>13</v>
      </c>
      <c r="C16" s="21">
        <f>$AF$6</f>
        <v>0.68102300000000004</v>
      </c>
      <c r="D16" s="143">
        <v>470816</v>
      </c>
      <c r="E16" s="68">
        <v>470820</v>
      </c>
      <c r="F16" s="29" t="s">
        <v>14</v>
      </c>
      <c r="G16" s="58">
        <v>200</v>
      </c>
      <c r="H16" s="110">
        <f t="shared" si="10"/>
        <v>136.19999999999999</v>
      </c>
      <c r="I16" s="110">
        <f t="shared" si="12"/>
        <v>136.19999999999999</v>
      </c>
      <c r="J16" s="144">
        <f>$H16-AF17</f>
        <v>127.51999999999998</v>
      </c>
      <c r="K16" s="110">
        <f t="shared" si="13"/>
        <v>136.19999999999999</v>
      </c>
      <c r="L16" s="107">
        <f t="shared" si="13"/>
        <v>136.19999999999999</v>
      </c>
      <c r="M16" s="65"/>
      <c r="N16" s="80"/>
      <c r="P16" s="108" t="s">
        <v>13</v>
      </c>
      <c r="Q16" s="21">
        <f t="shared" si="14"/>
        <v>0.68102300000000004</v>
      </c>
      <c r="R16" s="143">
        <f t="shared" si="11"/>
        <v>470816</v>
      </c>
      <c r="S16" s="68">
        <f t="shared" si="8"/>
        <v>470820</v>
      </c>
      <c r="T16" s="29" t="s">
        <v>14</v>
      </c>
      <c r="U16" s="58">
        <f t="shared" si="3"/>
        <v>200</v>
      </c>
      <c r="V16" s="110">
        <f t="shared" si="4"/>
        <v>136.19999999999999</v>
      </c>
      <c r="W16" s="110">
        <f t="shared" si="5"/>
        <v>136.19999999999999</v>
      </c>
      <c r="X16" s="127">
        <f t="shared" si="6"/>
        <v>127.51999999999998</v>
      </c>
      <c r="Y16" s="110">
        <f t="shared" si="9"/>
        <v>136.19999999999999</v>
      </c>
      <c r="Z16" s="107">
        <f t="shared" si="9"/>
        <v>136.19999999999999</v>
      </c>
      <c r="AA16" s="65"/>
      <c r="AB16" s="80"/>
      <c r="AC16" s="10">
        <f>H15</f>
        <v>170.26</v>
      </c>
      <c r="AD16" s="10">
        <f>ROUNDUP(+AC16*0.85,2)</f>
        <v>144.72999999999999</v>
      </c>
      <c r="AE16" s="10">
        <f>AC16-AD16</f>
        <v>25.53</v>
      </c>
      <c r="AF16" s="10">
        <f>IF(+AE16&lt;+$AF$7,+AE16,+$AF$7)</f>
        <v>8.68</v>
      </c>
    </row>
    <row r="17" spans="2:37" ht="14.1" customHeight="1">
      <c r="B17" s="108" t="s">
        <v>13</v>
      </c>
      <c r="C17" s="21">
        <f>$AF$6</f>
        <v>0.68102300000000004</v>
      </c>
      <c r="D17" s="143">
        <v>470831</v>
      </c>
      <c r="E17" s="68">
        <v>470842</v>
      </c>
      <c r="F17" s="29" t="s">
        <v>14</v>
      </c>
      <c r="G17" s="58">
        <v>350</v>
      </c>
      <c r="H17" s="110">
        <f t="shared" si="10"/>
        <v>238.36</v>
      </c>
      <c r="I17" s="110">
        <f t="shared" si="12"/>
        <v>238.36</v>
      </c>
      <c r="J17" s="144">
        <f>$H17-AF18</f>
        <v>229.68</v>
      </c>
      <c r="K17" s="110">
        <f t="shared" si="13"/>
        <v>238.36</v>
      </c>
      <c r="L17" s="107">
        <f t="shared" si="13"/>
        <v>238.36</v>
      </c>
      <c r="M17" s="65"/>
      <c r="N17" s="80"/>
      <c r="P17" s="108" t="s">
        <v>13</v>
      </c>
      <c r="Q17" s="21">
        <f t="shared" si="14"/>
        <v>0.68102300000000004</v>
      </c>
      <c r="R17" s="143">
        <f t="shared" si="11"/>
        <v>470831</v>
      </c>
      <c r="S17" s="68">
        <f t="shared" si="8"/>
        <v>470842</v>
      </c>
      <c r="T17" s="29" t="s">
        <v>14</v>
      </c>
      <c r="U17" s="58">
        <f t="shared" si="3"/>
        <v>350</v>
      </c>
      <c r="V17" s="110">
        <f t="shared" si="4"/>
        <v>238.36</v>
      </c>
      <c r="W17" s="110">
        <f t="shared" si="5"/>
        <v>238.36</v>
      </c>
      <c r="X17" s="127">
        <f t="shared" si="6"/>
        <v>229.68</v>
      </c>
      <c r="Y17" s="110">
        <f t="shared" si="9"/>
        <v>238.36</v>
      </c>
      <c r="Z17" s="107">
        <f t="shared" si="9"/>
        <v>238.36</v>
      </c>
      <c r="AA17" s="65"/>
      <c r="AB17" s="80"/>
      <c r="AC17" s="10">
        <f>H16</f>
        <v>136.19999999999999</v>
      </c>
      <c r="AD17" s="10">
        <f>ROUNDUP(+AC17*0.85,2)</f>
        <v>115.77</v>
      </c>
      <c r="AE17" s="10">
        <f>AC17-AD17</f>
        <v>20.429999999999993</v>
      </c>
      <c r="AF17" s="10">
        <f>IF(+AE17&lt;+$AF$7,+AE17,+$AF$7)</f>
        <v>8.68</v>
      </c>
    </row>
    <row r="18" spans="2:37" ht="14.1" customHeight="1">
      <c r="B18" s="108" t="s">
        <v>13</v>
      </c>
      <c r="C18" s="21">
        <f>$AD$6</f>
        <v>0.55562699999999998</v>
      </c>
      <c r="D18" s="109">
        <v>470956</v>
      </c>
      <c r="E18" s="68">
        <v>470960</v>
      </c>
      <c r="F18" s="29" t="s">
        <v>14</v>
      </c>
      <c r="G18" s="58">
        <v>464</v>
      </c>
      <c r="H18" s="110">
        <f>ROUND(C18*G18,2)</f>
        <v>257.81</v>
      </c>
      <c r="I18" s="110">
        <f t="shared" si="12"/>
        <v>257.81</v>
      </c>
      <c r="J18" s="111">
        <f>$H18</f>
        <v>257.81</v>
      </c>
      <c r="K18" s="110">
        <f t="shared" si="13"/>
        <v>257.81</v>
      </c>
      <c r="L18" s="107">
        <f t="shared" si="13"/>
        <v>257.81</v>
      </c>
      <c r="M18" s="65"/>
      <c r="N18" s="80"/>
      <c r="P18" s="108" t="s">
        <v>13</v>
      </c>
      <c r="Q18" s="21">
        <f t="shared" si="14"/>
        <v>0.55562699999999998</v>
      </c>
      <c r="R18" s="109">
        <f>D18</f>
        <v>470956</v>
      </c>
      <c r="S18" s="68">
        <f>E18</f>
        <v>470960</v>
      </c>
      <c r="T18" s="29" t="s">
        <v>14</v>
      </c>
      <c r="U18" s="58">
        <f t="shared" si="3"/>
        <v>464</v>
      </c>
      <c r="V18" s="110">
        <f t="shared" si="4"/>
        <v>257.81</v>
      </c>
      <c r="W18" s="110">
        <f t="shared" si="5"/>
        <v>257.81</v>
      </c>
      <c r="X18" s="111">
        <f t="shared" si="6"/>
        <v>257.81</v>
      </c>
      <c r="Y18" s="110">
        <f t="shared" si="9"/>
        <v>257.81</v>
      </c>
      <c r="Z18" s="107">
        <f t="shared" si="9"/>
        <v>257.81</v>
      </c>
      <c r="AA18" s="65"/>
      <c r="AB18" s="80"/>
      <c r="AC18" s="10">
        <f>H17</f>
        <v>238.36</v>
      </c>
      <c r="AD18" s="10">
        <f>ROUNDUP(+AC18*0.85,2)</f>
        <v>202.60999999999999</v>
      </c>
      <c r="AE18" s="10">
        <f>AC18-AD18</f>
        <v>35.750000000000028</v>
      </c>
      <c r="AF18" s="10">
        <f>IF(+AE18&lt;+$AF$7,+AE18,+$AF$7)</f>
        <v>8.68</v>
      </c>
    </row>
    <row r="19" spans="2:37" ht="13.5" customHeight="1">
      <c r="B19" s="34"/>
      <c r="C19" s="35"/>
      <c r="D19" s="98"/>
      <c r="E19" s="99"/>
      <c r="F19" s="35"/>
      <c r="G19" s="35"/>
      <c r="H19" s="145"/>
      <c r="I19" s="145"/>
      <c r="J19" s="145"/>
      <c r="K19" s="145"/>
      <c r="L19" s="145"/>
      <c r="M19" s="5"/>
      <c r="N19" s="29"/>
      <c r="P19" s="34"/>
      <c r="Q19" s="35"/>
      <c r="R19" s="98"/>
      <c r="S19" s="99"/>
      <c r="T19" s="35"/>
      <c r="U19" s="35"/>
      <c r="V19" s="145"/>
      <c r="W19" s="145"/>
      <c r="X19" s="145"/>
      <c r="Y19" s="145"/>
      <c r="Z19" s="145"/>
      <c r="AA19" s="5"/>
      <c r="AB19" s="29"/>
    </row>
    <row r="20" spans="2:37" ht="13.5" customHeight="1">
      <c r="C20" s="1"/>
      <c r="Q20" s="1"/>
    </row>
    <row r="21" spans="2:37" ht="13.5" customHeight="1">
      <c r="B21" s="3" t="s">
        <v>12</v>
      </c>
      <c r="C21" s="1"/>
      <c r="P21" s="3" t="s">
        <v>12</v>
      </c>
      <c r="Q21" s="1"/>
    </row>
    <row r="22" spans="2:37" ht="13.5" customHeight="1">
      <c r="C22" s="1"/>
      <c r="Q22" s="1"/>
    </row>
    <row r="23" spans="2:37" ht="34.5" customHeight="1">
      <c r="B23" s="242" t="s">
        <v>4</v>
      </c>
      <c r="C23" s="243"/>
      <c r="D23" s="243"/>
      <c r="E23" s="243"/>
      <c r="F23" s="243"/>
      <c r="G23" s="244"/>
      <c r="H23" s="114" t="s">
        <v>5</v>
      </c>
      <c r="I23" s="245" t="s">
        <v>77</v>
      </c>
      <c r="J23" s="244"/>
      <c r="K23" s="245" t="s">
        <v>78</v>
      </c>
      <c r="L23" s="246"/>
      <c r="M23" s="115"/>
      <c r="N23" s="67"/>
      <c r="P23" s="242" t="s">
        <v>8</v>
      </c>
      <c r="Q23" s="243"/>
      <c r="R23" s="243"/>
      <c r="S23" s="243"/>
      <c r="T23" s="243"/>
      <c r="U23" s="244"/>
      <c r="V23" s="114" t="s">
        <v>9</v>
      </c>
      <c r="W23" s="245" t="s">
        <v>79</v>
      </c>
      <c r="X23" s="244"/>
      <c r="Y23" s="245" t="s">
        <v>80</v>
      </c>
      <c r="Z23" s="246"/>
      <c r="AA23" s="4"/>
      <c r="AB23" s="67"/>
      <c r="AC23" s="86">
        <f>AJ24</f>
        <v>0</v>
      </c>
      <c r="AH23" s="16">
        <v>42552</v>
      </c>
      <c r="AI23" s="14" t="s">
        <v>42</v>
      </c>
      <c r="AJ23" s="16">
        <v>42736</v>
      </c>
    </row>
    <row r="24" spans="2:37" ht="34.5" customHeight="1">
      <c r="B24" s="116"/>
      <c r="C24" s="56"/>
      <c r="D24" s="117" t="s">
        <v>81</v>
      </c>
      <c r="E24" s="118" t="s">
        <v>82</v>
      </c>
      <c r="F24" s="56"/>
      <c r="G24" s="119"/>
      <c r="H24" s="120"/>
      <c r="I24" s="121" t="s">
        <v>83</v>
      </c>
      <c r="J24" s="121" t="s">
        <v>84</v>
      </c>
      <c r="K24" s="121" t="s">
        <v>83</v>
      </c>
      <c r="L24" s="121" t="s">
        <v>84</v>
      </c>
      <c r="M24" s="79"/>
      <c r="N24" s="79"/>
      <c r="P24" s="116"/>
      <c r="Q24" s="56"/>
      <c r="R24" s="122" t="s">
        <v>81</v>
      </c>
      <c r="S24" s="123" t="s">
        <v>82</v>
      </c>
      <c r="T24" s="56"/>
      <c r="U24" s="119"/>
      <c r="V24" s="120"/>
      <c r="W24" s="124" t="s">
        <v>37</v>
      </c>
      <c r="X24" s="124" t="s">
        <v>38</v>
      </c>
      <c r="Y24" s="124" t="s">
        <v>37</v>
      </c>
      <c r="Z24" s="124" t="s">
        <v>38</v>
      </c>
      <c r="AA24" s="66"/>
      <c r="AB24" s="81"/>
      <c r="AH24" s="132">
        <v>0</v>
      </c>
      <c r="AI24" s="133">
        <v>1</v>
      </c>
      <c r="AJ24" s="134">
        <f>ROUND(AH24*AI24,6)</f>
        <v>0</v>
      </c>
      <c r="AK24" s="87" t="s">
        <v>98</v>
      </c>
    </row>
    <row r="25" spans="2:37" ht="13.5" customHeight="1">
      <c r="B25" s="104"/>
      <c r="C25" s="89"/>
      <c r="D25" s="90"/>
      <c r="E25" s="91"/>
      <c r="F25" s="92"/>
      <c r="G25" s="93"/>
      <c r="H25" s="94"/>
      <c r="I25" s="94"/>
      <c r="J25" s="95"/>
      <c r="K25" s="94"/>
      <c r="L25" s="96"/>
      <c r="M25" s="6"/>
      <c r="N25" s="67"/>
      <c r="P25" s="104"/>
      <c r="Q25" s="89"/>
      <c r="R25" s="90"/>
      <c r="S25" s="91"/>
      <c r="T25" s="92"/>
      <c r="U25" s="93"/>
      <c r="V25" s="94"/>
      <c r="W25" s="94"/>
      <c r="X25" s="95"/>
      <c r="Y25" s="94"/>
      <c r="Z25" s="96"/>
      <c r="AA25" s="6"/>
      <c r="AB25" s="67"/>
    </row>
    <row r="26" spans="2:37" ht="14.1" customHeight="1">
      <c r="B26" s="105" t="s">
        <v>10</v>
      </c>
      <c r="C26" s="21">
        <f>$AC$23</f>
        <v>0</v>
      </c>
      <c r="D26" s="82">
        <v>470374</v>
      </c>
      <c r="E26" s="68">
        <v>470385</v>
      </c>
      <c r="F26" s="29" t="s">
        <v>11</v>
      </c>
      <c r="G26" s="58">
        <v>90</v>
      </c>
      <c r="H26" s="84">
        <f>ROUND(C26*G26,2)</f>
        <v>0</v>
      </c>
      <c r="I26" s="84">
        <f>$H26</f>
        <v>0</v>
      </c>
      <c r="J26" s="85">
        <f>$H26</f>
        <v>0</v>
      </c>
      <c r="K26" s="84">
        <f t="shared" ref="K26:L30" si="15">$H26</f>
        <v>0</v>
      </c>
      <c r="L26" s="107">
        <f t="shared" si="15"/>
        <v>0</v>
      </c>
      <c r="M26" s="65"/>
      <c r="N26" s="80"/>
      <c r="P26" s="105" t="s">
        <v>10</v>
      </c>
      <c r="Q26" s="21">
        <f>C26</f>
        <v>0</v>
      </c>
      <c r="R26" s="109">
        <f>D26</f>
        <v>470374</v>
      </c>
      <c r="S26" s="68">
        <f>E26</f>
        <v>470385</v>
      </c>
      <c r="T26" s="29" t="s">
        <v>11</v>
      </c>
      <c r="U26" s="58">
        <f t="shared" ref="U26:Z26" si="16">G26</f>
        <v>90</v>
      </c>
      <c r="V26" s="110">
        <f t="shared" si="16"/>
        <v>0</v>
      </c>
      <c r="W26" s="110">
        <f t="shared" si="16"/>
        <v>0</v>
      </c>
      <c r="X26" s="111">
        <f t="shared" si="16"/>
        <v>0</v>
      </c>
      <c r="Y26" s="110">
        <f t="shared" si="16"/>
        <v>0</v>
      </c>
      <c r="Z26" s="106">
        <f t="shared" si="16"/>
        <v>0</v>
      </c>
      <c r="AA26" s="65"/>
      <c r="AB26" s="80"/>
    </row>
    <row r="27" spans="2:37" ht="14.1" customHeight="1">
      <c r="B27" s="108" t="s">
        <v>10</v>
      </c>
      <c r="C27" s="21">
        <f>$AC$23</f>
        <v>0</v>
      </c>
      <c r="D27" s="82"/>
      <c r="E27" s="68">
        <v>470400</v>
      </c>
      <c r="F27" s="29" t="s">
        <v>11</v>
      </c>
      <c r="G27" s="58">
        <v>80</v>
      </c>
      <c r="H27" s="84">
        <f>ROUND(C27*G27,2)</f>
        <v>0</v>
      </c>
      <c r="I27" s="84"/>
      <c r="J27" s="85"/>
      <c r="K27" s="84">
        <f t="shared" si="15"/>
        <v>0</v>
      </c>
      <c r="L27" s="107">
        <f t="shared" si="15"/>
        <v>0</v>
      </c>
      <c r="M27" s="65"/>
      <c r="N27" s="80"/>
      <c r="P27" s="105" t="s">
        <v>10</v>
      </c>
      <c r="Q27" s="21">
        <f>C27</f>
        <v>0</v>
      </c>
      <c r="R27" s="109"/>
      <c r="S27" s="68">
        <f>E27</f>
        <v>470400</v>
      </c>
      <c r="T27" s="29" t="s">
        <v>11</v>
      </c>
      <c r="U27" s="58">
        <f t="shared" ref="U27:V30" si="17">G27</f>
        <v>80</v>
      </c>
      <c r="V27" s="110">
        <f t="shared" si="17"/>
        <v>0</v>
      </c>
      <c r="W27" s="110"/>
      <c r="X27" s="111"/>
      <c r="Y27" s="110">
        <f t="shared" ref="Y27:Z30" si="18">K27</f>
        <v>0</v>
      </c>
      <c r="Z27" s="106">
        <f t="shared" si="18"/>
        <v>0</v>
      </c>
      <c r="AA27" s="65"/>
      <c r="AB27" s="80"/>
    </row>
    <row r="28" spans="2:37" ht="14.1" customHeight="1">
      <c r="B28" s="108" t="s">
        <v>10</v>
      </c>
      <c r="C28" s="21">
        <f>$AC$23</f>
        <v>0</v>
      </c>
      <c r="D28" s="82"/>
      <c r="E28" s="68">
        <v>470422</v>
      </c>
      <c r="F28" s="29" t="s">
        <v>11</v>
      </c>
      <c r="G28" s="58">
        <v>60</v>
      </c>
      <c r="H28" s="84">
        <f>ROUND(C28*G28,2)</f>
        <v>0</v>
      </c>
      <c r="I28" s="84"/>
      <c r="J28" s="85"/>
      <c r="K28" s="84">
        <f t="shared" si="15"/>
        <v>0</v>
      </c>
      <c r="L28" s="107">
        <f t="shared" si="15"/>
        <v>0</v>
      </c>
      <c r="M28" s="65"/>
      <c r="N28" s="80"/>
      <c r="P28" s="105" t="s">
        <v>10</v>
      </c>
      <c r="Q28" s="21">
        <f>C28</f>
        <v>0</v>
      </c>
      <c r="R28" s="109"/>
      <c r="S28" s="68">
        <f>E28</f>
        <v>470422</v>
      </c>
      <c r="T28" s="29" t="s">
        <v>11</v>
      </c>
      <c r="U28" s="58">
        <f t="shared" si="17"/>
        <v>60</v>
      </c>
      <c r="V28" s="110">
        <f t="shared" si="17"/>
        <v>0</v>
      </c>
      <c r="W28" s="110"/>
      <c r="X28" s="111"/>
      <c r="Y28" s="110">
        <f t="shared" si="18"/>
        <v>0</v>
      </c>
      <c r="Z28" s="106">
        <f t="shared" si="18"/>
        <v>0</v>
      </c>
      <c r="AA28" s="65"/>
      <c r="AB28" s="80"/>
      <c r="AH28" s="11"/>
    </row>
    <row r="29" spans="2:37" ht="14.1" customHeight="1">
      <c r="B29" s="108" t="s">
        <v>10</v>
      </c>
      <c r="C29" s="21">
        <f>$AC$23</f>
        <v>0</v>
      </c>
      <c r="D29" s="82">
        <v>470433</v>
      </c>
      <c r="E29" s="68">
        <v>470444</v>
      </c>
      <c r="F29" s="29" t="s">
        <v>11</v>
      </c>
      <c r="G29" s="58">
        <v>115</v>
      </c>
      <c r="H29" s="84">
        <f>ROUND(C29*G29,2)</f>
        <v>0</v>
      </c>
      <c r="I29" s="84">
        <f>$H29</f>
        <v>0</v>
      </c>
      <c r="J29" s="85">
        <f>$H29</f>
        <v>0</v>
      </c>
      <c r="K29" s="84">
        <f t="shared" si="15"/>
        <v>0</v>
      </c>
      <c r="L29" s="107">
        <f t="shared" si="15"/>
        <v>0</v>
      </c>
      <c r="M29" s="65"/>
      <c r="N29" s="80"/>
      <c r="P29" s="105" t="s">
        <v>10</v>
      </c>
      <c r="Q29" s="21">
        <f>C29</f>
        <v>0</v>
      </c>
      <c r="R29" s="109">
        <f>D29</f>
        <v>470433</v>
      </c>
      <c r="S29" s="68">
        <f>E29</f>
        <v>470444</v>
      </c>
      <c r="T29" s="29" t="s">
        <v>11</v>
      </c>
      <c r="U29" s="58">
        <f t="shared" si="17"/>
        <v>115</v>
      </c>
      <c r="V29" s="110">
        <f t="shared" si="17"/>
        <v>0</v>
      </c>
      <c r="W29" s="110">
        <f>I29</f>
        <v>0</v>
      </c>
      <c r="X29" s="111">
        <f>J29</f>
        <v>0</v>
      </c>
      <c r="Y29" s="110">
        <f t="shared" si="18"/>
        <v>0</v>
      </c>
      <c r="Z29" s="106">
        <f t="shared" si="18"/>
        <v>0</v>
      </c>
      <c r="AA29" s="65"/>
      <c r="AB29" s="80"/>
    </row>
    <row r="30" spans="2:37" ht="14.1" customHeight="1">
      <c r="B30" s="108" t="s">
        <v>13</v>
      </c>
      <c r="C30" s="21">
        <f>$AC$23</f>
        <v>0</v>
      </c>
      <c r="D30" s="82">
        <v>470470</v>
      </c>
      <c r="E30" s="68">
        <v>470481</v>
      </c>
      <c r="F30" s="29" t="s">
        <v>14</v>
      </c>
      <c r="G30" s="58">
        <v>406</v>
      </c>
      <c r="H30" s="84">
        <f>ROUND(C30*G30,2)</f>
        <v>0</v>
      </c>
      <c r="I30" s="84">
        <f>$H30</f>
        <v>0</v>
      </c>
      <c r="J30" s="85">
        <f>$H30</f>
        <v>0</v>
      </c>
      <c r="K30" s="84">
        <f t="shared" si="15"/>
        <v>0</v>
      </c>
      <c r="L30" s="107">
        <f t="shared" si="15"/>
        <v>0</v>
      </c>
      <c r="M30" s="65"/>
      <c r="N30" s="80"/>
      <c r="P30" s="105" t="s">
        <v>13</v>
      </c>
      <c r="Q30" s="21">
        <f>C30</f>
        <v>0</v>
      </c>
      <c r="R30" s="109">
        <f>D30</f>
        <v>470470</v>
      </c>
      <c r="S30" s="68">
        <f>E30</f>
        <v>470481</v>
      </c>
      <c r="T30" s="29" t="s">
        <v>14</v>
      </c>
      <c r="U30" s="58">
        <f t="shared" si="17"/>
        <v>406</v>
      </c>
      <c r="V30" s="110">
        <f t="shared" si="17"/>
        <v>0</v>
      </c>
      <c r="W30" s="110">
        <f>I30</f>
        <v>0</v>
      </c>
      <c r="X30" s="111">
        <f>J30</f>
        <v>0</v>
      </c>
      <c r="Y30" s="110">
        <f t="shared" si="18"/>
        <v>0</v>
      </c>
      <c r="Z30" s="106">
        <f t="shared" si="18"/>
        <v>0</v>
      </c>
      <c r="AA30" s="65"/>
      <c r="AB30" s="80"/>
    </row>
    <row r="31" spans="2:37" ht="13.5" customHeight="1">
      <c r="B31" s="34"/>
      <c r="C31" s="97"/>
      <c r="D31" s="98"/>
      <c r="E31" s="99"/>
      <c r="F31" s="35"/>
      <c r="G31" s="100"/>
      <c r="H31" s="101"/>
      <c r="I31" s="102"/>
      <c r="J31" s="102"/>
      <c r="K31" s="102"/>
      <c r="L31" s="103"/>
      <c r="M31" s="5"/>
      <c r="N31" s="29"/>
      <c r="P31" s="34"/>
      <c r="Q31" s="97"/>
      <c r="R31" s="98"/>
      <c r="S31" s="99"/>
      <c r="T31" s="35"/>
      <c r="U31" s="100"/>
      <c r="V31" s="101"/>
      <c r="W31" s="102"/>
      <c r="X31" s="102"/>
      <c r="Y31" s="102"/>
      <c r="Z31" s="103"/>
      <c r="AA31" s="5"/>
      <c r="AB31" s="29"/>
    </row>
    <row r="32" spans="2:37" ht="13.5" customHeight="1">
      <c r="C32" s="1"/>
      <c r="Q32" s="1"/>
    </row>
    <row r="33" spans="2:36" ht="13.5" customHeight="1">
      <c r="B33" s="3" t="s">
        <v>40</v>
      </c>
      <c r="C33" s="1"/>
      <c r="P33" s="3" t="s">
        <v>41</v>
      </c>
      <c r="Q33" s="1"/>
    </row>
    <row r="34" spans="2:36" ht="13.5" customHeight="1">
      <c r="C34" s="1"/>
      <c r="Q34" s="1"/>
    </row>
    <row r="35" spans="2:36" ht="34.5" customHeight="1">
      <c r="B35" s="242" t="s">
        <v>4</v>
      </c>
      <c r="C35" s="243"/>
      <c r="D35" s="243"/>
      <c r="E35" s="243"/>
      <c r="F35" s="243"/>
      <c r="G35" s="244"/>
      <c r="H35" s="114" t="s">
        <v>5</v>
      </c>
      <c r="I35" s="245" t="s">
        <v>77</v>
      </c>
      <c r="J35" s="244"/>
      <c r="K35" s="245" t="s">
        <v>78</v>
      </c>
      <c r="L35" s="246"/>
      <c r="M35" s="115"/>
      <c r="N35" s="67"/>
      <c r="P35" s="242" t="s">
        <v>8</v>
      </c>
      <c r="Q35" s="243"/>
      <c r="R35" s="243"/>
      <c r="S35" s="243"/>
      <c r="T35" s="243"/>
      <c r="U35" s="244"/>
      <c r="V35" s="114" t="s">
        <v>9</v>
      </c>
      <c r="W35" s="245" t="s">
        <v>79</v>
      </c>
      <c r="X35" s="244"/>
      <c r="Y35" s="245" t="s">
        <v>80</v>
      </c>
      <c r="Z35" s="246"/>
      <c r="AA35" s="4"/>
      <c r="AB35" s="67"/>
      <c r="AC35" s="25">
        <f>AJ36</f>
        <v>2.371165</v>
      </c>
      <c r="AD35" s="25">
        <f>AJ37</f>
        <v>3.4101689999999998</v>
      </c>
      <c r="AH35" s="16">
        <v>43101</v>
      </c>
      <c r="AI35" s="14" t="s">
        <v>42</v>
      </c>
      <c r="AJ35" s="16">
        <v>43466</v>
      </c>
    </row>
    <row r="36" spans="2:36" ht="34.5" customHeight="1">
      <c r="B36" s="116"/>
      <c r="C36" s="56"/>
      <c r="D36" s="122" t="s">
        <v>81</v>
      </c>
      <c r="E36" s="136" t="s">
        <v>82</v>
      </c>
      <c r="F36" s="56"/>
      <c r="G36" s="119"/>
      <c r="H36" s="120"/>
      <c r="I36" s="137" t="s">
        <v>83</v>
      </c>
      <c r="J36" s="137" t="s">
        <v>84</v>
      </c>
      <c r="K36" s="137" t="s">
        <v>83</v>
      </c>
      <c r="L36" s="137" t="s">
        <v>84</v>
      </c>
      <c r="M36" s="79"/>
      <c r="N36" s="79"/>
      <c r="P36" s="116"/>
      <c r="Q36" s="56"/>
      <c r="R36" s="122" t="s">
        <v>81</v>
      </c>
      <c r="S36" s="136" t="s">
        <v>82</v>
      </c>
      <c r="T36" s="56"/>
      <c r="U36" s="119"/>
      <c r="V36" s="120"/>
      <c r="W36" s="138" t="s">
        <v>37</v>
      </c>
      <c r="X36" s="138" t="s">
        <v>38</v>
      </c>
      <c r="Y36" s="138" t="s">
        <v>37</v>
      </c>
      <c r="Z36" s="138" t="s">
        <v>38</v>
      </c>
      <c r="AA36" s="66"/>
      <c r="AB36" s="81"/>
      <c r="AE36" s="1"/>
      <c r="AH36" s="11">
        <v>2.371165</v>
      </c>
      <c r="AI36" s="198">
        <v>1</v>
      </c>
      <c r="AJ36" s="17">
        <f>ROUND(AH36*AI36,6)</f>
        <v>2.371165</v>
      </c>
    </row>
    <row r="37" spans="2:36" ht="13.5" customHeight="1">
      <c r="B37" s="104"/>
      <c r="C37" s="89"/>
      <c r="D37" s="90"/>
      <c r="E37" s="91"/>
      <c r="F37" s="92"/>
      <c r="G37" s="93"/>
      <c r="H37" s="94"/>
      <c r="I37" s="94"/>
      <c r="J37" s="95"/>
      <c r="K37" s="94"/>
      <c r="L37" s="96"/>
      <c r="M37" s="6"/>
      <c r="N37" s="67"/>
      <c r="P37" s="104"/>
      <c r="Q37" s="89"/>
      <c r="R37" s="90"/>
      <c r="S37" s="91"/>
      <c r="T37" s="92"/>
      <c r="U37" s="93"/>
      <c r="V37" s="94"/>
      <c r="W37" s="94"/>
      <c r="X37" s="95"/>
      <c r="Y37" s="94"/>
      <c r="Z37" s="96"/>
      <c r="AA37" s="6"/>
      <c r="AB37" s="67"/>
      <c r="AH37" s="11">
        <v>3.4101689999999998</v>
      </c>
      <c r="AI37" s="198">
        <v>1</v>
      </c>
      <c r="AJ37" s="17">
        <f>ROUND(AH37*AI37,6)</f>
        <v>3.4101689999999998</v>
      </c>
    </row>
    <row r="38" spans="2:36" ht="14.1" customHeight="1">
      <c r="B38" s="108" t="s">
        <v>13</v>
      </c>
      <c r="C38" s="21">
        <f t="shared" ref="C38:C49" si="19">AC$35</f>
        <v>2.371165</v>
      </c>
      <c r="D38" s="109">
        <v>470514</v>
      </c>
      <c r="E38" s="68">
        <v>470525</v>
      </c>
      <c r="F38" s="29" t="s">
        <v>14</v>
      </c>
      <c r="G38" s="58">
        <v>402</v>
      </c>
      <c r="H38" s="110">
        <f t="shared" ref="H38:H48" si="20">ROUND(C38*G38,2)</f>
        <v>953.21</v>
      </c>
      <c r="I38" s="110">
        <f t="shared" ref="I38:J43" si="21">$H38</f>
        <v>953.21</v>
      </c>
      <c r="J38" s="111">
        <f t="shared" si="21"/>
        <v>953.21</v>
      </c>
      <c r="K38" s="110">
        <f t="shared" ref="K38:L49" si="22">$H38</f>
        <v>953.21</v>
      </c>
      <c r="L38" s="107">
        <f t="shared" si="22"/>
        <v>953.21</v>
      </c>
      <c r="M38" s="65"/>
      <c r="N38" s="80"/>
      <c r="P38" s="108" t="s">
        <v>13</v>
      </c>
      <c r="Q38" s="21">
        <f t="shared" ref="Q38:Q48" si="23">C38</f>
        <v>2.371165</v>
      </c>
      <c r="R38" s="109">
        <f t="shared" ref="R38:R48" si="24">D38</f>
        <v>470514</v>
      </c>
      <c r="S38" s="68">
        <f t="shared" ref="S38:S49" si="25">E38</f>
        <v>470525</v>
      </c>
      <c r="T38" s="29" t="s">
        <v>14</v>
      </c>
      <c r="U38" s="58">
        <f t="shared" ref="U38:U43" si="26">G38</f>
        <v>402</v>
      </c>
      <c r="V38" s="110">
        <f t="shared" ref="V38:V43" si="27">H38</f>
        <v>953.21</v>
      </c>
      <c r="W38" s="110">
        <f t="shared" ref="W38:X45" si="28">I38</f>
        <v>953.21</v>
      </c>
      <c r="X38" s="111">
        <f t="shared" si="28"/>
        <v>953.21</v>
      </c>
      <c r="Y38" s="110">
        <f t="shared" ref="Y38:Y43" si="29">K38</f>
        <v>953.21</v>
      </c>
      <c r="Z38" s="107">
        <f t="shared" ref="Z38:Z43" si="30">L38</f>
        <v>953.21</v>
      </c>
      <c r="AA38" s="65"/>
      <c r="AB38" s="80"/>
    </row>
    <row r="39" spans="2:36" ht="14.1" customHeight="1">
      <c r="B39" s="108" t="s">
        <v>13</v>
      </c>
      <c r="C39" s="21">
        <f t="shared" si="19"/>
        <v>2.371165</v>
      </c>
      <c r="D39" s="109">
        <v>470536</v>
      </c>
      <c r="E39" s="68">
        <v>470540</v>
      </c>
      <c r="F39" s="29" t="s">
        <v>14</v>
      </c>
      <c r="G39" s="58">
        <v>536</v>
      </c>
      <c r="H39" s="110">
        <f t="shared" si="20"/>
        <v>1270.94</v>
      </c>
      <c r="I39" s="110">
        <f t="shared" si="21"/>
        <v>1270.94</v>
      </c>
      <c r="J39" s="111">
        <f t="shared" si="21"/>
        <v>1270.94</v>
      </c>
      <c r="K39" s="110">
        <f t="shared" si="22"/>
        <v>1270.94</v>
      </c>
      <c r="L39" s="107">
        <f t="shared" si="22"/>
        <v>1270.94</v>
      </c>
      <c r="M39" s="65"/>
      <c r="N39" s="80"/>
      <c r="P39" s="108" t="s">
        <v>13</v>
      </c>
      <c r="Q39" s="21">
        <f t="shared" si="23"/>
        <v>2.371165</v>
      </c>
      <c r="R39" s="109">
        <f t="shared" si="24"/>
        <v>470536</v>
      </c>
      <c r="S39" s="68">
        <f t="shared" si="25"/>
        <v>470540</v>
      </c>
      <c r="T39" s="29" t="s">
        <v>14</v>
      </c>
      <c r="U39" s="58">
        <f t="shared" si="26"/>
        <v>536</v>
      </c>
      <c r="V39" s="110">
        <f t="shared" si="27"/>
        <v>1270.94</v>
      </c>
      <c r="W39" s="110">
        <f t="shared" si="28"/>
        <v>1270.94</v>
      </c>
      <c r="X39" s="111">
        <f t="shared" si="28"/>
        <v>1270.94</v>
      </c>
      <c r="Y39" s="110">
        <f t="shared" si="29"/>
        <v>1270.94</v>
      </c>
      <c r="Z39" s="107">
        <f t="shared" si="30"/>
        <v>1270.94</v>
      </c>
      <c r="AA39" s="65"/>
      <c r="AB39" s="80"/>
      <c r="AE39" s="17"/>
      <c r="AF39" s="17"/>
    </row>
    <row r="40" spans="2:36" ht="14.1" customHeight="1">
      <c r="B40" s="108" t="s">
        <v>13</v>
      </c>
      <c r="C40" s="21">
        <f t="shared" si="19"/>
        <v>2.371165</v>
      </c>
      <c r="D40" s="109">
        <v>470551</v>
      </c>
      <c r="E40" s="68">
        <v>470562</v>
      </c>
      <c r="F40" s="29" t="s">
        <v>14</v>
      </c>
      <c r="G40" s="58">
        <v>536</v>
      </c>
      <c r="H40" s="110">
        <f t="shared" si="20"/>
        <v>1270.94</v>
      </c>
      <c r="I40" s="110">
        <f t="shared" si="21"/>
        <v>1270.94</v>
      </c>
      <c r="J40" s="111">
        <f t="shared" si="21"/>
        <v>1270.94</v>
      </c>
      <c r="K40" s="110">
        <f t="shared" si="22"/>
        <v>1270.94</v>
      </c>
      <c r="L40" s="107">
        <f t="shared" si="22"/>
        <v>1270.94</v>
      </c>
      <c r="M40" s="65"/>
      <c r="N40" s="80"/>
      <c r="P40" s="108" t="s">
        <v>13</v>
      </c>
      <c r="Q40" s="21">
        <f t="shared" si="23"/>
        <v>2.371165</v>
      </c>
      <c r="R40" s="109">
        <f t="shared" si="24"/>
        <v>470551</v>
      </c>
      <c r="S40" s="68">
        <f t="shared" si="25"/>
        <v>470562</v>
      </c>
      <c r="T40" s="29" t="s">
        <v>14</v>
      </c>
      <c r="U40" s="58">
        <f t="shared" si="26"/>
        <v>536</v>
      </c>
      <c r="V40" s="110">
        <f t="shared" si="27"/>
        <v>1270.94</v>
      </c>
      <c r="W40" s="110">
        <f t="shared" si="28"/>
        <v>1270.94</v>
      </c>
      <c r="X40" s="111">
        <f t="shared" si="28"/>
        <v>1270.94</v>
      </c>
      <c r="Y40" s="110">
        <f t="shared" si="29"/>
        <v>1270.94</v>
      </c>
      <c r="Z40" s="107">
        <f t="shared" si="30"/>
        <v>1270.94</v>
      </c>
      <c r="AA40" s="65"/>
      <c r="AB40" s="80"/>
    </row>
    <row r="41" spans="2:36" ht="14.1" customHeight="1">
      <c r="B41" s="108" t="s">
        <v>13</v>
      </c>
      <c r="C41" s="21">
        <f t="shared" si="19"/>
        <v>2.371165</v>
      </c>
      <c r="D41" s="109">
        <v>470573</v>
      </c>
      <c r="E41" s="68">
        <v>470584</v>
      </c>
      <c r="F41" s="29" t="s">
        <v>14</v>
      </c>
      <c r="G41" s="58">
        <v>536</v>
      </c>
      <c r="H41" s="110">
        <f t="shared" si="20"/>
        <v>1270.94</v>
      </c>
      <c r="I41" s="110">
        <f t="shared" si="21"/>
        <v>1270.94</v>
      </c>
      <c r="J41" s="111">
        <f t="shared" si="21"/>
        <v>1270.94</v>
      </c>
      <c r="K41" s="110">
        <f t="shared" si="22"/>
        <v>1270.94</v>
      </c>
      <c r="L41" s="107">
        <f t="shared" si="22"/>
        <v>1270.94</v>
      </c>
      <c r="M41" s="65"/>
      <c r="N41" s="80"/>
      <c r="P41" s="108" t="s">
        <v>13</v>
      </c>
      <c r="Q41" s="21">
        <f t="shared" si="23"/>
        <v>2.371165</v>
      </c>
      <c r="R41" s="109">
        <f t="shared" si="24"/>
        <v>470573</v>
      </c>
      <c r="S41" s="68">
        <f t="shared" si="25"/>
        <v>470584</v>
      </c>
      <c r="T41" s="29" t="s">
        <v>14</v>
      </c>
      <c r="U41" s="58">
        <f t="shared" si="26"/>
        <v>536</v>
      </c>
      <c r="V41" s="110">
        <f t="shared" si="27"/>
        <v>1270.94</v>
      </c>
      <c r="W41" s="110">
        <f t="shared" si="28"/>
        <v>1270.94</v>
      </c>
      <c r="X41" s="111">
        <f t="shared" si="28"/>
        <v>1270.94</v>
      </c>
      <c r="Y41" s="110">
        <f t="shared" si="29"/>
        <v>1270.94</v>
      </c>
      <c r="Z41" s="107">
        <f t="shared" si="30"/>
        <v>1270.94</v>
      </c>
      <c r="AA41" s="65"/>
      <c r="AB41" s="80"/>
    </row>
    <row r="42" spans="2:36" ht="14.1" customHeight="1">
      <c r="B42" s="108" t="s">
        <v>13</v>
      </c>
      <c r="C42" s="21">
        <f t="shared" si="19"/>
        <v>2.371165</v>
      </c>
      <c r="D42" s="109">
        <v>470595</v>
      </c>
      <c r="E42" s="68">
        <v>470606</v>
      </c>
      <c r="F42" s="29" t="s">
        <v>14</v>
      </c>
      <c r="G42" s="58">
        <v>536</v>
      </c>
      <c r="H42" s="110">
        <f t="shared" si="20"/>
        <v>1270.94</v>
      </c>
      <c r="I42" s="110">
        <f t="shared" si="21"/>
        <v>1270.94</v>
      </c>
      <c r="J42" s="111">
        <f t="shared" si="21"/>
        <v>1270.94</v>
      </c>
      <c r="K42" s="110">
        <f t="shared" si="22"/>
        <v>1270.94</v>
      </c>
      <c r="L42" s="107">
        <f t="shared" si="22"/>
        <v>1270.94</v>
      </c>
      <c r="M42" s="65"/>
      <c r="N42" s="80"/>
      <c r="P42" s="108" t="s">
        <v>13</v>
      </c>
      <c r="Q42" s="21">
        <f t="shared" si="23"/>
        <v>2.371165</v>
      </c>
      <c r="R42" s="109">
        <f t="shared" si="24"/>
        <v>470595</v>
      </c>
      <c r="S42" s="68">
        <f t="shared" si="25"/>
        <v>470606</v>
      </c>
      <c r="T42" s="29" t="s">
        <v>14</v>
      </c>
      <c r="U42" s="58">
        <f t="shared" si="26"/>
        <v>536</v>
      </c>
      <c r="V42" s="110">
        <f t="shared" si="27"/>
        <v>1270.94</v>
      </c>
      <c r="W42" s="110">
        <f t="shared" si="28"/>
        <v>1270.94</v>
      </c>
      <c r="X42" s="111">
        <f t="shared" si="28"/>
        <v>1270.94</v>
      </c>
      <c r="Y42" s="110">
        <f t="shared" si="29"/>
        <v>1270.94</v>
      </c>
      <c r="Z42" s="107">
        <f t="shared" si="30"/>
        <v>1270.94</v>
      </c>
      <c r="AA42" s="65"/>
      <c r="AB42" s="80"/>
    </row>
    <row r="43" spans="2:36" ht="14.1" customHeight="1">
      <c r="B43" s="108" t="s">
        <v>13</v>
      </c>
      <c r="C43" s="21">
        <f t="shared" si="19"/>
        <v>2.371165</v>
      </c>
      <c r="D43" s="109">
        <v>470610</v>
      </c>
      <c r="E43" s="68">
        <v>470621</v>
      </c>
      <c r="F43" s="29" t="s">
        <v>14</v>
      </c>
      <c r="G43" s="58">
        <v>2681</v>
      </c>
      <c r="H43" s="110">
        <f t="shared" si="20"/>
        <v>6357.09</v>
      </c>
      <c r="I43" s="110">
        <f t="shared" si="21"/>
        <v>6357.09</v>
      </c>
      <c r="J43" s="111">
        <f t="shared" si="21"/>
        <v>6357.09</v>
      </c>
      <c r="K43" s="110">
        <f t="shared" si="22"/>
        <v>6357.09</v>
      </c>
      <c r="L43" s="107">
        <f t="shared" si="22"/>
        <v>6357.09</v>
      </c>
      <c r="M43" s="65"/>
      <c r="N43" s="80"/>
      <c r="P43" s="108" t="s">
        <v>13</v>
      </c>
      <c r="Q43" s="21">
        <f t="shared" si="23"/>
        <v>2.371165</v>
      </c>
      <c r="R43" s="109">
        <f t="shared" si="24"/>
        <v>470610</v>
      </c>
      <c r="S43" s="68">
        <f t="shared" si="25"/>
        <v>470621</v>
      </c>
      <c r="T43" s="29" t="s">
        <v>14</v>
      </c>
      <c r="U43" s="58">
        <f t="shared" si="26"/>
        <v>2681</v>
      </c>
      <c r="V43" s="110">
        <f t="shared" si="27"/>
        <v>6357.09</v>
      </c>
      <c r="W43" s="110">
        <f t="shared" si="28"/>
        <v>6357.09</v>
      </c>
      <c r="X43" s="111">
        <f t="shared" si="28"/>
        <v>6357.09</v>
      </c>
      <c r="Y43" s="110">
        <f t="shared" si="29"/>
        <v>6357.09</v>
      </c>
      <c r="Z43" s="107">
        <f t="shared" si="30"/>
        <v>6357.09</v>
      </c>
      <c r="AA43" s="65"/>
      <c r="AB43" s="80"/>
    </row>
    <row r="44" spans="2:36" ht="14.1" customHeight="1">
      <c r="B44" s="108" t="s">
        <v>13</v>
      </c>
      <c r="C44" s="21">
        <f t="shared" si="19"/>
        <v>2.371165</v>
      </c>
      <c r="D44" s="109">
        <v>470632</v>
      </c>
      <c r="E44" s="68">
        <v>470643</v>
      </c>
      <c r="F44" s="29" t="s">
        <v>14</v>
      </c>
      <c r="G44" s="58">
        <v>1020</v>
      </c>
      <c r="H44" s="110">
        <f t="shared" si="20"/>
        <v>2418.59</v>
      </c>
      <c r="I44" s="110">
        <f t="shared" ref="I44:J48" si="31">$H44</f>
        <v>2418.59</v>
      </c>
      <c r="J44" s="111">
        <f t="shared" si="31"/>
        <v>2418.59</v>
      </c>
      <c r="K44" s="110">
        <f t="shared" si="22"/>
        <v>2418.59</v>
      </c>
      <c r="L44" s="107">
        <f t="shared" si="22"/>
        <v>2418.59</v>
      </c>
      <c r="M44" s="65"/>
      <c r="N44" s="80"/>
      <c r="P44" s="108" t="s">
        <v>13</v>
      </c>
      <c r="Q44" s="21">
        <f t="shared" si="23"/>
        <v>2.371165</v>
      </c>
      <c r="R44" s="109">
        <f t="shared" si="24"/>
        <v>470632</v>
      </c>
      <c r="S44" s="68">
        <f t="shared" si="25"/>
        <v>470643</v>
      </c>
      <c r="T44" s="29" t="s">
        <v>14</v>
      </c>
      <c r="U44" s="58">
        <f t="shared" ref="U44:V48" si="32">G44</f>
        <v>1020</v>
      </c>
      <c r="V44" s="110">
        <f t="shared" si="32"/>
        <v>2418.59</v>
      </c>
      <c r="W44" s="110">
        <f t="shared" si="28"/>
        <v>2418.59</v>
      </c>
      <c r="X44" s="111">
        <f t="shared" si="28"/>
        <v>2418.59</v>
      </c>
      <c r="Y44" s="110">
        <f t="shared" ref="Y44:Z48" si="33">K44</f>
        <v>2418.59</v>
      </c>
      <c r="Z44" s="107">
        <f t="shared" si="33"/>
        <v>2418.59</v>
      </c>
      <c r="AA44" s="65"/>
      <c r="AB44" s="80"/>
    </row>
    <row r="45" spans="2:36" ht="14.1" customHeight="1">
      <c r="B45" s="108" t="s">
        <v>13</v>
      </c>
      <c r="C45" s="21">
        <f t="shared" si="19"/>
        <v>2.371165</v>
      </c>
      <c r="D45" s="109">
        <v>470654</v>
      </c>
      <c r="E45" s="68">
        <v>470665</v>
      </c>
      <c r="F45" s="29" t="s">
        <v>14</v>
      </c>
      <c r="G45" s="58">
        <v>1020</v>
      </c>
      <c r="H45" s="110">
        <f t="shared" si="20"/>
        <v>2418.59</v>
      </c>
      <c r="I45" s="110">
        <f t="shared" si="31"/>
        <v>2418.59</v>
      </c>
      <c r="J45" s="111">
        <f t="shared" si="31"/>
        <v>2418.59</v>
      </c>
      <c r="K45" s="110">
        <f t="shared" si="22"/>
        <v>2418.59</v>
      </c>
      <c r="L45" s="107">
        <f t="shared" si="22"/>
        <v>2418.59</v>
      </c>
      <c r="M45" s="65"/>
      <c r="N45" s="80"/>
      <c r="P45" s="108" t="s">
        <v>13</v>
      </c>
      <c r="Q45" s="21">
        <f t="shared" si="23"/>
        <v>2.371165</v>
      </c>
      <c r="R45" s="109">
        <f t="shared" si="24"/>
        <v>470654</v>
      </c>
      <c r="S45" s="68">
        <f t="shared" si="25"/>
        <v>470665</v>
      </c>
      <c r="T45" s="29" t="s">
        <v>14</v>
      </c>
      <c r="U45" s="58">
        <f t="shared" si="32"/>
        <v>1020</v>
      </c>
      <c r="V45" s="110">
        <f t="shared" si="32"/>
        <v>2418.59</v>
      </c>
      <c r="W45" s="110">
        <f t="shared" si="28"/>
        <v>2418.59</v>
      </c>
      <c r="X45" s="111">
        <f t="shared" si="28"/>
        <v>2418.59</v>
      </c>
      <c r="Y45" s="110">
        <f t="shared" si="33"/>
        <v>2418.59</v>
      </c>
      <c r="Z45" s="107">
        <f t="shared" si="33"/>
        <v>2418.59</v>
      </c>
      <c r="AA45" s="65"/>
      <c r="AB45" s="80"/>
    </row>
    <row r="46" spans="2:36" ht="14.1" customHeight="1">
      <c r="B46" s="108" t="s">
        <v>13</v>
      </c>
      <c r="C46" s="21">
        <f t="shared" si="19"/>
        <v>2.371165</v>
      </c>
      <c r="D46" s="109"/>
      <c r="E46" s="68">
        <v>470680</v>
      </c>
      <c r="F46" s="29" t="s">
        <v>14</v>
      </c>
      <c r="G46" s="58">
        <v>1347</v>
      </c>
      <c r="H46" s="110">
        <f t="shared" si="20"/>
        <v>3193.96</v>
      </c>
      <c r="I46" s="110"/>
      <c r="J46" s="111"/>
      <c r="K46" s="110">
        <f t="shared" si="22"/>
        <v>3193.96</v>
      </c>
      <c r="L46" s="107">
        <f t="shared" si="22"/>
        <v>3193.96</v>
      </c>
      <c r="M46" s="65"/>
      <c r="N46" s="80"/>
      <c r="P46" s="108" t="s">
        <v>13</v>
      </c>
      <c r="Q46" s="21">
        <f t="shared" si="23"/>
        <v>2.371165</v>
      </c>
      <c r="R46" s="109"/>
      <c r="S46" s="68">
        <f t="shared" si="25"/>
        <v>470680</v>
      </c>
      <c r="T46" s="29" t="s">
        <v>14</v>
      </c>
      <c r="U46" s="58">
        <f t="shared" si="32"/>
        <v>1347</v>
      </c>
      <c r="V46" s="110">
        <f t="shared" si="32"/>
        <v>3193.96</v>
      </c>
      <c r="W46" s="110"/>
      <c r="X46" s="111"/>
      <c r="Y46" s="110">
        <f t="shared" si="33"/>
        <v>3193.96</v>
      </c>
      <c r="Z46" s="107">
        <f t="shared" si="33"/>
        <v>3193.96</v>
      </c>
      <c r="AA46" s="65"/>
      <c r="AB46" s="80"/>
    </row>
    <row r="47" spans="2:36" ht="14.1" customHeight="1">
      <c r="B47" s="108" t="s">
        <v>13</v>
      </c>
      <c r="C47" s="21">
        <f t="shared" si="19"/>
        <v>2.371165</v>
      </c>
      <c r="D47" s="109">
        <v>470691</v>
      </c>
      <c r="E47" s="68">
        <v>470702</v>
      </c>
      <c r="F47" s="29" t="s">
        <v>14</v>
      </c>
      <c r="G47" s="58">
        <v>432</v>
      </c>
      <c r="H47" s="110">
        <f t="shared" si="20"/>
        <v>1024.3399999999999</v>
      </c>
      <c r="I47" s="110">
        <f t="shared" si="31"/>
        <v>1024.3399999999999</v>
      </c>
      <c r="J47" s="111">
        <f t="shared" si="31"/>
        <v>1024.3399999999999</v>
      </c>
      <c r="K47" s="110">
        <f t="shared" si="22"/>
        <v>1024.3399999999999</v>
      </c>
      <c r="L47" s="107">
        <f t="shared" si="22"/>
        <v>1024.3399999999999</v>
      </c>
      <c r="M47" s="65"/>
      <c r="N47" s="80"/>
      <c r="P47" s="108" t="s">
        <v>13</v>
      </c>
      <c r="Q47" s="21">
        <f t="shared" si="23"/>
        <v>2.371165</v>
      </c>
      <c r="R47" s="109">
        <f t="shared" si="24"/>
        <v>470691</v>
      </c>
      <c r="S47" s="68">
        <f t="shared" si="25"/>
        <v>470702</v>
      </c>
      <c r="T47" s="29" t="s">
        <v>14</v>
      </c>
      <c r="U47" s="58">
        <f t="shared" si="32"/>
        <v>432</v>
      </c>
      <c r="V47" s="110">
        <f t="shared" si="32"/>
        <v>1024.3399999999999</v>
      </c>
      <c r="W47" s="110">
        <f>I47</f>
        <v>1024.3399999999999</v>
      </c>
      <c r="X47" s="111">
        <f>J47</f>
        <v>1024.3399999999999</v>
      </c>
      <c r="Y47" s="110">
        <f t="shared" si="33"/>
        <v>1024.3399999999999</v>
      </c>
      <c r="Z47" s="107">
        <f t="shared" si="33"/>
        <v>1024.3399999999999</v>
      </c>
      <c r="AA47" s="65"/>
      <c r="AB47" s="80"/>
    </row>
    <row r="48" spans="2:36" ht="14.1" customHeight="1">
      <c r="B48" s="108" t="s">
        <v>13</v>
      </c>
      <c r="C48" s="21">
        <f t="shared" si="19"/>
        <v>2.371165</v>
      </c>
      <c r="D48" s="109">
        <v>470713</v>
      </c>
      <c r="E48" s="68">
        <v>470724</v>
      </c>
      <c r="F48" s="29" t="s">
        <v>14</v>
      </c>
      <c r="G48" s="58">
        <v>201</v>
      </c>
      <c r="H48" s="110">
        <f t="shared" si="20"/>
        <v>476.6</v>
      </c>
      <c r="I48" s="110">
        <f t="shared" si="31"/>
        <v>476.6</v>
      </c>
      <c r="J48" s="111">
        <f t="shared" si="31"/>
        <v>476.6</v>
      </c>
      <c r="K48" s="110">
        <f t="shared" si="22"/>
        <v>476.6</v>
      </c>
      <c r="L48" s="107">
        <f t="shared" si="22"/>
        <v>476.6</v>
      </c>
      <c r="M48" s="65"/>
      <c r="N48" s="80"/>
      <c r="P48" s="108" t="s">
        <v>13</v>
      </c>
      <c r="Q48" s="21">
        <f t="shared" si="23"/>
        <v>2.371165</v>
      </c>
      <c r="R48" s="109">
        <f t="shared" si="24"/>
        <v>470713</v>
      </c>
      <c r="S48" s="68">
        <f t="shared" si="25"/>
        <v>470724</v>
      </c>
      <c r="T48" s="29" t="s">
        <v>14</v>
      </c>
      <c r="U48" s="58">
        <f t="shared" si="32"/>
        <v>201</v>
      </c>
      <c r="V48" s="110">
        <f t="shared" si="32"/>
        <v>476.6</v>
      </c>
      <c r="W48" s="110">
        <f>I48</f>
        <v>476.6</v>
      </c>
      <c r="X48" s="111">
        <f>J48</f>
        <v>476.6</v>
      </c>
      <c r="Y48" s="110">
        <f t="shared" si="33"/>
        <v>476.6</v>
      </c>
      <c r="Z48" s="107">
        <f t="shared" si="33"/>
        <v>476.6</v>
      </c>
      <c r="AA48" s="65"/>
      <c r="AB48" s="80"/>
    </row>
    <row r="49" spans="2:36" ht="14.1" customHeight="1">
      <c r="B49" s="108" t="s">
        <v>13</v>
      </c>
      <c r="C49" s="21">
        <f t="shared" si="19"/>
        <v>2.371165</v>
      </c>
      <c r="D49" s="109"/>
      <c r="E49" s="68">
        <v>470864</v>
      </c>
      <c r="F49" s="29" t="s">
        <v>14</v>
      </c>
      <c r="G49" s="58">
        <v>4536</v>
      </c>
      <c r="H49" s="110">
        <f t="shared" ref="H49" si="34">ROUND(C49*G49,2)</f>
        <v>10755.6</v>
      </c>
      <c r="I49" s="110"/>
      <c r="J49" s="111"/>
      <c r="K49" s="110">
        <f t="shared" si="22"/>
        <v>10755.6</v>
      </c>
      <c r="L49" s="107">
        <f t="shared" si="22"/>
        <v>10755.6</v>
      </c>
      <c r="M49" s="65"/>
      <c r="N49" s="80"/>
      <c r="P49" s="108" t="s">
        <v>13</v>
      </c>
      <c r="Q49" s="21">
        <f t="shared" ref="Q49" si="35">C49</f>
        <v>2.371165</v>
      </c>
      <c r="R49" s="109"/>
      <c r="S49" s="68">
        <f t="shared" si="25"/>
        <v>470864</v>
      </c>
      <c r="T49" s="29" t="s">
        <v>14</v>
      </c>
      <c r="U49" s="58">
        <f t="shared" ref="U49" si="36">G49</f>
        <v>4536</v>
      </c>
      <c r="V49" s="110">
        <f t="shared" ref="V49" si="37">H49</f>
        <v>10755.6</v>
      </c>
      <c r="W49" s="110"/>
      <c r="X49" s="111"/>
      <c r="Y49" s="110">
        <f t="shared" ref="Y49" si="38">K49</f>
        <v>10755.6</v>
      </c>
      <c r="Z49" s="107">
        <f t="shared" ref="Z49" si="39">L49</f>
        <v>10755.6</v>
      </c>
      <c r="AA49" s="65"/>
      <c r="AB49" s="80"/>
    </row>
    <row r="50" spans="2:36" ht="13.5" customHeight="1">
      <c r="B50" s="34"/>
      <c r="C50" s="97"/>
      <c r="D50" s="98"/>
      <c r="E50" s="99"/>
      <c r="F50" s="35"/>
      <c r="G50" s="100"/>
      <c r="H50" s="101"/>
      <c r="I50" s="102"/>
      <c r="J50" s="102"/>
      <c r="K50" s="102"/>
      <c r="L50" s="103"/>
      <c r="M50" s="5"/>
      <c r="N50" s="29"/>
      <c r="P50" s="34"/>
      <c r="Q50" s="97"/>
      <c r="R50" s="98"/>
      <c r="S50" s="99"/>
      <c r="T50" s="35"/>
      <c r="U50" s="100"/>
      <c r="V50" s="101"/>
      <c r="W50" s="102"/>
      <c r="X50" s="102"/>
      <c r="Y50" s="102"/>
      <c r="Z50" s="103"/>
      <c r="AA50" s="5"/>
      <c r="AB50" s="29"/>
    </row>
    <row r="51" spans="2:36" ht="13.5" customHeight="1">
      <c r="C51" s="1"/>
      <c r="Q51" s="1"/>
    </row>
    <row r="52" spans="2:36" ht="13.5" customHeight="1">
      <c r="B52" s="3" t="s">
        <v>15</v>
      </c>
      <c r="C52" s="1"/>
      <c r="N52" s="28" t="s">
        <v>86</v>
      </c>
      <c r="P52" s="3" t="s">
        <v>15</v>
      </c>
      <c r="Q52" s="1"/>
      <c r="AB52" s="8" t="str">
        <f>N52</f>
        <v>53</v>
      </c>
      <c r="AC52" s="18" t="s">
        <v>97</v>
      </c>
    </row>
    <row r="53" spans="2:36" ht="13.5" customHeight="1">
      <c r="C53" s="1"/>
      <c r="Q53" s="1"/>
    </row>
    <row r="54" spans="2:36" ht="34.5" customHeight="1">
      <c r="B54" s="242" t="s">
        <v>4</v>
      </c>
      <c r="C54" s="243"/>
      <c r="D54" s="243"/>
      <c r="E54" s="243"/>
      <c r="F54" s="243"/>
      <c r="G54" s="244"/>
      <c r="H54" s="114" t="s">
        <v>5</v>
      </c>
      <c r="I54" s="245" t="s">
        <v>77</v>
      </c>
      <c r="J54" s="244"/>
      <c r="K54" s="245" t="s">
        <v>78</v>
      </c>
      <c r="L54" s="246"/>
      <c r="M54" s="115"/>
      <c r="N54" s="67"/>
      <c r="P54" s="242" t="s">
        <v>8</v>
      </c>
      <c r="Q54" s="243"/>
      <c r="R54" s="243"/>
      <c r="S54" s="243"/>
      <c r="T54" s="243"/>
      <c r="U54" s="244"/>
      <c r="V54" s="114" t="s">
        <v>9</v>
      </c>
      <c r="W54" s="245" t="s">
        <v>79</v>
      </c>
      <c r="X54" s="244"/>
      <c r="Y54" s="245" t="s">
        <v>80</v>
      </c>
      <c r="Z54" s="246"/>
      <c r="AA54" s="4"/>
      <c r="AB54" s="67"/>
      <c r="AC54" s="24">
        <f>AJ55</f>
        <v>1.216717</v>
      </c>
      <c r="AD54" s="24">
        <f>AJ56</f>
        <v>1.3686309999999999</v>
      </c>
      <c r="AH54" s="16">
        <v>43101</v>
      </c>
      <c r="AI54" s="14" t="s">
        <v>42</v>
      </c>
      <c r="AJ54" s="16">
        <v>43466</v>
      </c>
    </row>
    <row r="55" spans="2:36" ht="34.5" customHeight="1">
      <c r="B55" s="116"/>
      <c r="C55" s="56"/>
      <c r="D55" s="122" t="s">
        <v>81</v>
      </c>
      <c r="E55" s="136" t="s">
        <v>82</v>
      </c>
      <c r="F55" s="56"/>
      <c r="G55" s="119"/>
      <c r="H55" s="120"/>
      <c r="I55" s="137" t="s">
        <v>83</v>
      </c>
      <c r="J55" s="137" t="s">
        <v>84</v>
      </c>
      <c r="K55" s="137" t="s">
        <v>83</v>
      </c>
      <c r="L55" s="137" t="s">
        <v>84</v>
      </c>
      <c r="M55" s="79"/>
      <c r="N55" s="79"/>
      <c r="P55" s="116"/>
      <c r="Q55" s="56"/>
      <c r="R55" s="122" t="s">
        <v>81</v>
      </c>
      <c r="S55" s="136" t="s">
        <v>82</v>
      </c>
      <c r="T55" s="56"/>
      <c r="U55" s="119"/>
      <c r="V55" s="120"/>
      <c r="W55" s="138" t="s">
        <v>37</v>
      </c>
      <c r="X55" s="138" t="s">
        <v>38</v>
      </c>
      <c r="Y55" s="138" t="s">
        <v>37</v>
      </c>
      <c r="Z55" s="138" t="s">
        <v>38</v>
      </c>
      <c r="AA55" s="66"/>
      <c r="AB55" s="81"/>
      <c r="AC55" s="14" t="s">
        <v>30</v>
      </c>
      <c r="AD55" s="8" t="s">
        <v>6</v>
      </c>
      <c r="AE55" s="8" t="s">
        <v>7</v>
      </c>
      <c r="AF55" s="15">
        <v>8.68</v>
      </c>
      <c r="AH55" s="11">
        <v>1.216717</v>
      </c>
      <c r="AI55" s="198">
        <v>1</v>
      </c>
      <c r="AJ55" s="2">
        <f>ROUND(AH55*AI55,6)</f>
        <v>1.216717</v>
      </c>
    </row>
    <row r="56" spans="2:36" ht="13.5" customHeight="1">
      <c r="B56" s="104"/>
      <c r="C56" s="89"/>
      <c r="D56" s="90"/>
      <c r="E56" s="91"/>
      <c r="F56" s="92"/>
      <c r="G56" s="93"/>
      <c r="H56" s="94"/>
      <c r="I56" s="94"/>
      <c r="J56" s="95"/>
      <c r="K56" s="94"/>
      <c r="L56" s="96"/>
      <c r="M56" s="6"/>
      <c r="N56" s="67"/>
      <c r="P56" s="104"/>
      <c r="Q56" s="89"/>
      <c r="R56" s="90"/>
      <c r="S56" s="91"/>
      <c r="T56" s="92"/>
      <c r="U56" s="93"/>
      <c r="V56" s="94"/>
      <c r="W56" s="94"/>
      <c r="X56" s="95"/>
      <c r="Y56" s="94"/>
      <c r="Z56" s="96"/>
      <c r="AA56" s="6"/>
      <c r="AB56" s="67"/>
      <c r="AH56" s="11">
        <v>1.3686309999999999</v>
      </c>
      <c r="AI56" s="198">
        <v>1</v>
      </c>
      <c r="AJ56" s="17">
        <f>ROUND(AH56*AI56,6)</f>
        <v>1.3686309999999999</v>
      </c>
    </row>
    <row r="57" spans="2:36" ht="14.1" customHeight="1">
      <c r="B57" s="108" t="s">
        <v>13</v>
      </c>
      <c r="C57" s="21">
        <f>$AD$54</f>
        <v>1.3686309999999999</v>
      </c>
      <c r="D57" s="126">
        <v>471052</v>
      </c>
      <c r="E57" s="68">
        <v>471063</v>
      </c>
      <c r="F57" s="29" t="s">
        <v>14</v>
      </c>
      <c r="G57" s="58">
        <v>50</v>
      </c>
      <c r="H57" s="110">
        <f t="shared" ref="H57:H71" si="40">ROUND(C57*G57,2)</f>
        <v>68.430000000000007</v>
      </c>
      <c r="I57" s="110">
        <f t="shared" ref="I57:I71" si="41">$H57</f>
        <v>68.430000000000007</v>
      </c>
      <c r="J57" s="144">
        <f>H57-AF57</f>
        <v>59.750000000000007</v>
      </c>
      <c r="K57" s="110">
        <f t="shared" ref="K57:L71" si="42">$H57</f>
        <v>68.430000000000007</v>
      </c>
      <c r="L57" s="107">
        <f t="shared" si="42"/>
        <v>68.430000000000007</v>
      </c>
      <c r="M57" s="65"/>
      <c r="N57" s="80"/>
      <c r="P57" s="108" t="s">
        <v>13</v>
      </c>
      <c r="Q57" s="21">
        <f t="shared" ref="Q57:Q71" si="43">C57</f>
        <v>1.3686309999999999</v>
      </c>
      <c r="R57" s="126">
        <f t="shared" ref="R57:R71" si="44">D57</f>
        <v>471052</v>
      </c>
      <c r="S57" s="68">
        <f t="shared" ref="S57:S71" si="45">E57</f>
        <v>471063</v>
      </c>
      <c r="T57" s="29" t="s">
        <v>14</v>
      </c>
      <c r="U57" s="58">
        <f t="shared" ref="U57:U71" si="46">G57</f>
        <v>50</v>
      </c>
      <c r="V57" s="110">
        <f t="shared" ref="V57:V71" si="47">H57</f>
        <v>68.430000000000007</v>
      </c>
      <c r="W57" s="110">
        <f t="shared" ref="W57:W71" si="48">I57</f>
        <v>68.430000000000007</v>
      </c>
      <c r="X57" s="144">
        <f t="shared" ref="X57:X71" si="49">J57</f>
        <v>59.750000000000007</v>
      </c>
      <c r="Y57" s="110">
        <f t="shared" ref="Y57:Y71" si="50">K57</f>
        <v>68.430000000000007</v>
      </c>
      <c r="Z57" s="107">
        <f t="shared" ref="Z57:Z71" si="51">L57</f>
        <v>68.430000000000007</v>
      </c>
      <c r="AA57" s="65"/>
      <c r="AB57" s="80"/>
      <c r="AC57" s="10">
        <f>H57</f>
        <v>68.430000000000007</v>
      </c>
      <c r="AD57" s="10">
        <f t="shared" ref="AD57:AD71" si="52">ROUNDUP(+AC57*0.85,2)</f>
        <v>58.169999999999995</v>
      </c>
      <c r="AE57" s="10">
        <f>AC57-AD57</f>
        <v>10.260000000000012</v>
      </c>
      <c r="AF57" s="10">
        <f>IF(+AE57&lt;+$AF$55,+AE57,+$AF$55)</f>
        <v>8.68</v>
      </c>
    </row>
    <row r="58" spans="2:36" ht="14.1" customHeight="1">
      <c r="B58" s="108" t="s">
        <v>13</v>
      </c>
      <c r="C58" s="21">
        <f>$AD$54</f>
        <v>1.3686309999999999</v>
      </c>
      <c r="D58" s="109">
        <v>471074</v>
      </c>
      <c r="E58" s="68">
        <v>471085</v>
      </c>
      <c r="F58" s="29" t="s">
        <v>14</v>
      </c>
      <c r="G58" s="58">
        <v>75</v>
      </c>
      <c r="H58" s="110">
        <f t="shared" si="40"/>
        <v>102.65</v>
      </c>
      <c r="I58" s="110">
        <f t="shared" si="41"/>
        <v>102.65</v>
      </c>
      <c r="J58" s="111">
        <f>$H58</f>
        <v>102.65</v>
      </c>
      <c r="K58" s="110">
        <f t="shared" si="42"/>
        <v>102.65</v>
      </c>
      <c r="L58" s="107">
        <f t="shared" si="42"/>
        <v>102.65</v>
      </c>
      <c r="M58" s="65"/>
      <c r="N58" s="80"/>
      <c r="P58" s="108" t="s">
        <v>13</v>
      </c>
      <c r="Q58" s="21">
        <f t="shared" si="43"/>
        <v>1.3686309999999999</v>
      </c>
      <c r="R58" s="109">
        <f t="shared" si="44"/>
        <v>471074</v>
      </c>
      <c r="S58" s="68">
        <f t="shared" si="45"/>
        <v>471085</v>
      </c>
      <c r="T58" s="29" t="s">
        <v>14</v>
      </c>
      <c r="U58" s="58">
        <f t="shared" si="46"/>
        <v>75</v>
      </c>
      <c r="V58" s="110">
        <f t="shared" si="47"/>
        <v>102.65</v>
      </c>
      <c r="W58" s="110">
        <f t="shared" si="48"/>
        <v>102.65</v>
      </c>
      <c r="X58" s="111">
        <f t="shared" si="49"/>
        <v>102.65</v>
      </c>
      <c r="Y58" s="110">
        <f t="shared" si="50"/>
        <v>102.65</v>
      </c>
      <c r="Z58" s="107">
        <f t="shared" si="51"/>
        <v>102.65</v>
      </c>
      <c r="AA58" s="65"/>
      <c r="AB58" s="80"/>
      <c r="AD58" s="10"/>
    </row>
    <row r="59" spans="2:36" ht="14.1" customHeight="1">
      <c r="B59" s="108" t="s">
        <v>13</v>
      </c>
      <c r="C59" s="21">
        <f t="shared" ref="C59:C63" si="53">$AC$54</f>
        <v>1.216717</v>
      </c>
      <c r="D59" s="126">
        <v>471251</v>
      </c>
      <c r="E59" s="68">
        <v>471262</v>
      </c>
      <c r="F59" s="29" t="s">
        <v>14</v>
      </c>
      <c r="G59" s="58">
        <v>10</v>
      </c>
      <c r="H59" s="110">
        <f t="shared" si="40"/>
        <v>12.17</v>
      </c>
      <c r="I59" s="110">
        <f t="shared" si="41"/>
        <v>12.17</v>
      </c>
      <c r="J59" s="144">
        <f t="shared" ref="J59:J66" si="54">H59-AF59</f>
        <v>10.35</v>
      </c>
      <c r="K59" s="110">
        <f t="shared" si="42"/>
        <v>12.17</v>
      </c>
      <c r="L59" s="107">
        <f t="shared" si="42"/>
        <v>12.17</v>
      </c>
      <c r="M59" s="65"/>
      <c r="N59" s="80"/>
      <c r="P59" s="108" t="s">
        <v>13</v>
      </c>
      <c r="Q59" s="21">
        <f t="shared" si="43"/>
        <v>1.216717</v>
      </c>
      <c r="R59" s="126">
        <f t="shared" si="44"/>
        <v>471251</v>
      </c>
      <c r="S59" s="68">
        <f t="shared" si="45"/>
        <v>471262</v>
      </c>
      <c r="T59" s="29" t="s">
        <v>14</v>
      </c>
      <c r="U59" s="58">
        <f t="shared" si="46"/>
        <v>10</v>
      </c>
      <c r="V59" s="110">
        <f t="shared" si="47"/>
        <v>12.17</v>
      </c>
      <c r="W59" s="110">
        <f t="shared" si="48"/>
        <v>12.17</v>
      </c>
      <c r="X59" s="144">
        <f t="shared" si="49"/>
        <v>10.35</v>
      </c>
      <c r="Y59" s="110">
        <f t="shared" si="50"/>
        <v>12.17</v>
      </c>
      <c r="Z59" s="107">
        <f t="shared" si="51"/>
        <v>12.17</v>
      </c>
      <c r="AA59" s="65"/>
      <c r="AB59" s="80"/>
      <c r="AC59" s="10">
        <f t="shared" ref="AC59:AC66" si="55">H59</f>
        <v>12.17</v>
      </c>
      <c r="AD59" s="10">
        <f t="shared" si="52"/>
        <v>10.35</v>
      </c>
      <c r="AE59" s="10">
        <f t="shared" ref="AE59:AE66" si="56">AC59-AD59</f>
        <v>1.8200000000000003</v>
      </c>
      <c r="AF59" s="10">
        <f t="shared" ref="AF59:AF66" si="57">IF(+AE59&lt;+$AF$55,+AE59,+$AF$55)</f>
        <v>1.8200000000000003</v>
      </c>
    </row>
    <row r="60" spans="2:36" ht="14.1" customHeight="1">
      <c r="B60" s="108" t="s">
        <v>13</v>
      </c>
      <c r="C60" s="21">
        <f t="shared" si="53"/>
        <v>1.216717</v>
      </c>
      <c r="D60" s="126">
        <v>471273</v>
      </c>
      <c r="E60" s="68">
        <v>471284</v>
      </c>
      <c r="F60" s="29" t="s">
        <v>14</v>
      </c>
      <c r="G60" s="58">
        <v>20</v>
      </c>
      <c r="H60" s="110">
        <f t="shared" si="40"/>
        <v>24.33</v>
      </c>
      <c r="I60" s="110">
        <f t="shared" si="41"/>
        <v>24.33</v>
      </c>
      <c r="J60" s="144">
        <f t="shared" si="54"/>
        <v>20.69</v>
      </c>
      <c r="K60" s="110">
        <f t="shared" si="42"/>
        <v>24.33</v>
      </c>
      <c r="L60" s="107">
        <f t="shared" si="42"/>
        <v>24.33</v>
      </c>
      <c r="M60" s="65"/>
      <c r="N60" s="80"/>
      <c r="P60" s="108" t="s">
        <v>13</v>
      </c>
      <c r="Q60" s="21">
        <f t="shared" si="43"/>
        <v>1.216717</v>
      </c>
      <c r="R60" s="126">
        <f t="shared" si="44"/>
        <v>471273</v>
      </c>
      <c r="S60" s="68">
        <f t="shared" si="45"/>
        <v>471284</v>
      </c>
      <c r="T60" s="29" t="s">
        <v>14</v>
      </c>
      <c r="U60" s="58">
        <f t="shared" si="46"/>
        <v>20</v>
      </c>
      <c r="V60" s="110">
        <f t="shared" si="47"/>
        <v>24.33</v>
      </c>
      <c r="W60" s="110">
        <f t="shared" si="48"/>
        <v>24.33</v>
      </c>
      <c r="X60" s="144">
        <f t="shared" si="49"/>
        <v>20.69</v>
      </c>
      <c r="Y60" s="110">
        <f t="shared" si="50"/>
        <v>24.33</v>
      </c>
      <c r="Z60" s="107">
        <f t="shared" si="51"/>
        <v>24.33</v>
      </c>
      <c r="AA60" s="65"/>
      <c r="AB60" s="80"/>
      <c r="AC60" s="10">
        <f t="shared" si="55"/>
        <v>24.33</v>
      </c>
      <c r="AD60" s="10">
        <f t="shared" si="52"/>
        <v>20.69</v>
      </c>
      <c r="AE60" s="10">
        <f t="shared" si="56"/>
        <v>3.639999999999997</v>
      </c>
      <c r="AF60" s="10">
        <f t="shared" si="57"/>
        <v>3.639999999999997</v>
      </c>
    </row>
    <row r="61" spans="2:36" ht="14.1" customHeight="1">
      <c r="B61" s="108" t="s">
        <v>13</v>
      </c>
      <c r="C61" s="21">
        <f t="shared" si="53"/>
        <v>1.216717</v>
      </c>
      <c r="D61" s="126">
        <v>471295</v>
      </c>
      <c r="E61" s="68">
        <v>471306</v>
      </c>
      <c r="F61" s="29" t="s">
        <v>14</v>
      </c>
      <c r="G61" s="58">
        <v>35</v>
      </c>
      <c r="H61" s="110">
        <f t="shared" si="40"/>
        <v>42.59</v>
      </c>
      <c r="I61" s="110">
        <f t="shared" si="41"/>
        <v>42.59</v>
      </c>
      <c r="J61" s="144">
        <f t="shared" si="54"/>
        <v>36.21</v>
      </c>
      <c r="K61" s="110">
        <f t="shared" si="42"/>
        <v>42.59</v>
      </c>
      <c r="L61" s="107">
        <f t="shared" si="42"/>
        <v>42.59</v>
      </c>
      <c r="M61" s="65"/>
      <c r="N61" s="80"/>
      <c r="P61" s="108" t="s">
        <v>13</v>
      </c>
      <c r="Q61" s="21">
        <f t="shared" si="43"/>
        <v>1.216717</v>
      </c>
      <c r="R61" s="126">
        <f t="shared" si="44"/>
        <v>471295</v>
      </c>
      <c r="S61" s="68">
        <f t="shared" si="45"/>
        <v>471306</v>
      </c>
      <c r="T61" s="29" t="s">
        <v>14</v>
      </c>
      <c r="U61" s="58">
        <f t="shared" si="46"/>
        <v>35</v>
      </c>
      <c r="V61" s="110">
        <f t="shared" si="47"/>
        <v>42.59</v>
      </c>
      <c r="W61" s="110">
        <f t="shared" si="48"/>
        <v>42.59</v>
      </c>
      <c r="X61" s="144">
        <f t="shared" si="49"/>
        <v>36.21</v>
      </c>
      <c r="Y61" s="110">
        <f t="shared" si="50"/>
        <v>42.59</v>
      </c>
      <c r="Z61" s="107">
        <f t="shared" si="51"/>
        <v>42.59</v>
      </c>
      <c r="AA61" s="65"/>
      <c r="AB61" s="80"/>
      <c r="AC61" s="10">
        <f t="shared" si="55"/>
        <v>42.59</v>
      </c>
      <c r="AD61" s="10">
        <f t="shared" si="52"/>
        <v>36.21</v>
      </c>
      <c r="AE61" s="10">
        <f t="shared" si="56"/>
        <v>6.3800000000000026</v>
      </c>
      <c r="AF61" s="10">
        <f t="shared" si="57"/>
        <v>6.3800000000000026</v>
      </c>
    </row>
    <row r="62" spans="2:36" ht="14.1" customHeight="1">
      <c r="B62" s="108" t="s">
        <v>13</v>
      </c>
      <c r="C62" s="21">
        <f t="shared" si="53"/>
        <v>1.216717</v>
      </c>
      <c r="D62" s="126">
        <v>471310</v>
      </c>
      <c r="E62" s="68">
        <v>471321</v>
      </c>
      <c r="F62" s="29" t="s">
        <v>14</v>
      </c>
      <c r="G62" s="58">
        <v>40</v>
      </c>
      <c r="H62" s="110">
        <f t="shared" si="40"/>
        <v>48.67</v>
      </c>
      <c r="I62" s="110">
        <f t="shared" si="41"/>
        <v>48.67</v>
      </c>
      <c r="J62" s="144">
        <f t="shared" si="54"/>
        <v>41.37</v>
      </c>
      <c r="K62" s="110">
        <f t="shared" si="42"/>
        <v>48.67</v>
      </c>
      <c r="L62" s="107">
        <f t="shared" si="42"/>
        <v>48.67</v>
      </c>
      <c r="M62" s="65"/>
      <c r="N62" s="80"/>
      <c r="P62" s="108" t="s">
        <v>13</v>
      </c>
      <c r="Q62" s="21">
        <f t="shared" si="43"/>
        <v>1.216717</v>
      </c>
      <c r="R62" s="126">
        <f t="shared" si="44"/>
        <v>471310</v>
      </c>
      <c r="S62" s="68">
        <f t="shared" si="45"/>
        <v>471321</v>
      </c>
      <c r="T62" s="29" t="s">
        <v>14</v>
      </c>
      <c r="U62" s="58">
        <f t="shared" si="46"/>
        <v>40</v>
      </c>
      <c r="V62" s="110">
        <f t="shared" si="47"/>
        <v>48.67</v>
      </c>
      <c r="W62" s="110">
        <f t="shared" si="48"/>
        <v>48.67</v>
      </c>
      <c r="X62" s="144">
        <f t="shared" si="49"/>
        <v>41.37</v>
      </c>
      <c r="Y62" s="110">
        <f t="shared" si="50"/>
        <v>48.67</v>
      </c>
      <c r="Z62" s="107">
        <f t="shared" si="51"/>
        <v>48.67</v>
      </c>
      <c r="AA62" s="65"/>
      <c r="AB62" s="80"/>
      <c r="AC62" s="10">
        <f t="shared" si="55"/>
        <v>48.67</v>
      </c>
      <c r="AD62" s="10">
        <f t="shared" si="52"/>
        <v>41.37</v>
      </c>
      <c r="AE62" s="10">
        <f t="shared" si="56"/>
        <v>7.3000000000000043</v>
      </c>
      <c r="AF62" s="10">
        <f t="shared" si="57"/>
        <v>7.3000000000000043</v>
      </c>
    </row>
    <row r="63" spans="2:36" ht="14.1" customHeight="1">
      <c r="B63" s="108" t="s">
        <v>13</v>
      </c>
      <c r="C63" s="21">
        <f t="shared" si="53"/>
        <v>1.216717</v>
      </c>
      <c r="D63" s="126">
        <v>471354</v>
      </c>
      <c r="E63" s="68">
        <v>471365</v>
      </c>
      <c r="F63" s="29" t="s">
        <v>14</v>
      </c>
      <c r="G63" s="58">
        <v>40</v>
      </c>
      <c r="H63" s="110">
        <f t="shared" si="40"/>
        <v>48.67</v>
      </c>
      <c r="I63" s="110">
        <f t="shared" si="41"/>
        <v>48.67</v>
      </c>
      <c r="J63" s="144">
        <f t="shared" si="54"/>
        <v>41.37</v>
      </c>
      <c r="K63" s="110">
        <f t="shared" si="42"/>
        <v>48.67</v>
      </c>
      <c r="L63" s="107">
        <f t="shared" si="42"/>
        <v>48.67</v>
      </c>
      <c r="M63" s="65"/>
      <c r="N63" s="80"/>
      <c r="P63" s="108" t="s">
        <v>13</v>
      </c>
      <c r="Q63" s="21">
        <f t="shared" si="43"/>
        <v>1.216717</v>
      </c>
      <c r="R63" s="126">
        <f t="shared" si="44"/>
        <v>471354</v>
      </c>
      <c r="S63" s="68">
        <f t="shared" si="45"/>
        <v>471365</v>
      </c>
      <c r="T63" s="29" t="s">
        <v>14</v>
      </c>
      <c r="U63" s="58">
        <f t="shared" si="46"/>
        <v>40</v>
      </c>
      <c r="V63" s="110">
        <f t="shared" si="47"/>
        <v>48.67</v>
      </c>
      <c r="W63" s="110">
        <f t="shared" si="48"/>
        <v>48.67</v>
      </c>
      <c r="X63" s="144">
        <f t="shared" si="49"/>
        <v>41.37</v>
      </c>
      <c r="Y63" s="110">
        <f t="shared" si="50"/>
        <v>48.67</v>
      </c>
      <c r="Z63" s="107">
        <f t="shared" si="51"/>
        <v>48.67</v>
      </c>
      <c r="AA63" s="65"/>
      <c r="AB63" s="80"/>
      <c r="AC63" s="10">
        <f t="shared" si="55"/>
        <v>48.67</v>
      </c>
      <c r="AD63" s="10">
        <f t="shared" si="52"/>
        <v>41.37</v>
      </c>
      <c r="AE63" s="10">
        <f t="shared" si="56"/>
        <v>7.3000000000000043</v>
      </c>
      <c r="AF63" s="10">
        <f t="shared" si="57"/>
        <v>7.3000000000000043</v>
      </c>
    </row>
    <row r="64" spans="2:36" ht="14.1" customHeight="1">
      <c r="B64" s="108" t="s">
        <v>13</v>
      </c>
      <c r="C64" s="21">
        <f>$AG$64</f>
        <v>0.92604200000000003</v>
      </c>
      <c r="D64" s="126">
        <v>471376</v>
      </c>
      <c r="E64" s="68">
        <v>471380</v>
      </c>
      <c r="F64" s="29" t="s">
        <v>14</v>
      </c>
      <c r="G64" s="58">
        <v>40</v>
      </c>
      <c r="H64" s="110">
        <f t="shared" si="40"/>
        <v>37.04</v>
      </c>
      <c r="I64" s="110">
        <f t="shared" si="41"/>
        <v>37.04</v>
      </c>
      <c r="J64" s="144">
        <f t="shared" si="54"/>
        <v>31.490000000000002</v>
      </c>
      <c r="K64" s="110">
        <f t="shared" si="42"/>
        <v>37.04</v>
      </c>
      <c r="L64" s="107">
        <f t="shared" si="42"/>
        <v>37.04</v>
      </c>
      <c r="M64" s="65"/>
      <c r="N64" s="80"/>
      <c r="P64" s="108" t="s">
        <v>13</v>
      </c>
      <c r="Q64" s="21">
        <f t="shared" si="43"/>
        <v>0.92604200000000003</v>
      </c>
      <c r="R64" s="126">
        <f t="shared" si="44"/>
        <v>471376</v>
      </c>
      <c r="S64" s="68">
        <f t="shared" si="45"/>
        <v>471380</v>
      </c>
      <c r="T64" s="29" t="s">
        <v>14</v>
      </c>
      <c r="U64" s="58">
        <f t="shared" si="46"/>
        <v>40</v>
      </c>
      <c r="V64" s="110">
        <f t="shared" si="47"/>
        <v>37.04</v>
      </c>
      <c r="W64" s="110">
        <f t="shared" si="48"/>
        <v>37.04</v>
      </c>
      <c r="X64" s="144">
        <f t="shared" si="49"/>
        <v>31.490000000000002</v>
      </c>
      <c r="Y64" s="110">
        <f t="shared" si="50"/>
        <v>37.04</v>
      </c>
      <c r="Z64" s="107">
        <f t="shared" si="51"/>
        <v>37.04</v>
      </c>
      <c r="AA64" s="65"/>
      <c r="AB64" s="80"/>
      <c r="AC64" s="10">
        <f t="shared" si="55"/>
        <v>37.04</v>
      </c>
      <c r="AD64" s="10">
        <f t="shared" si="52"/>
        <v>31.490000000000002</v>
      </c>
      <c r="AE64" s="10">
        <f t="shared" si="56"/>
        <v>5.5499999999999972</v>
      </c>
      <c r="AF64" s="10">
        <f t="shared" si="57"/>
        <v>5.5499999999999972</v>
      </c>
      <c r="AG64" s="64">
        <f>AJ64</f>
        <v>0.92604200000000003</v>
      </c>
      <c r="AH64" s="21">
        <v>0.92604200000000003</v>
      </c>
      <c r="AI64" s="198">
        <v>1</v>
      </c>
      <c r="AJ64" s="37">
        <f>ROUND(AH64*AI64,6)</f>
        <v>0.92604200000000003</v>
      </c>
    </row>
    <row r="65" spans="2:32" ht="14.1" customHeight="1">
      <c r="B65" s="108" t="s">
        <v>13</v>
      </c>
      <c r="C65" s="21">
        <f>$AC$54</f>
        <v>1.216717</v>
      </c>
      <c r="D65" s="126">
        <v>471391</v>
      </c>
      <c r="E65" s="68">
        <v>471402</v>
      </c>
      <c r="F65" s="29" t="s">
        <v>14</v>
      </c>
      <c r="G65" s="58">
        <v>60</v>
      </c>
      <c r="H65" s="110">
        <f t="shared" si="40"/>
        <v>73</v>
      </c>
      <c r="I65" s="110">
        <f t="shared" si="41"/>
        <v>73</v>
      </c>
      <c r="J65" s="144">
        <f t="shared" si="54"/>
        <v>64.319999999999993</v>
      </c>
      <c r="K65" s="110">
        <f t="shared" si="42"/>
        <v>73</v>
      </c>
      <c r="L65" s="107">
        <f t="shared" si="42"/>
        <v>73</v>
      </c>
      <c r="M65" s="65"/>
      <c r="N65" s="80"/>
      <c r="P65" s="108" t="s">
        <v>13</v>
      </c>
      <c r="Q65" s="21">
        <f t="shared" si="43"/>
        <v>1.216717</v>
      </c>
      <c r="R65" s="126">
        <f t="shared" si="44"/>
        <v>471391</v>
      </c>
      <c r="S65" s="68">
        <f t="shared" si="45"/>
        <v>471402</v>
      </c>
      <c r="T65" s="29" t="s">
        <v>14</v>
      </c>
      <c r="U65" s="58">
        <f t="shared" si="46"/>
        <v>60</v>
      </c>
      <c r="V65" s="110">
        <f t="shared" si="47"/>
        <v>73</v>
      </c>
      <c r="W65" s="110">
        <f t="shared" si="48"/>
        <v>73</v>
      </c>
      <c r="X65" s="144">
        <f t="shared" si="49"/>
        <v>64.319999999999993</v>
      </c>
      <c r="Y65" s="110">
        <f t="shared" si="50"/>
        <v>73</v>
      </c>
      <c r="Z65" s="107">
        <f t="shared" si="51"/>
        <v>73</v>
      </c>
      <c r="AA65" s="65"/>
      <c r="AB65" s="80"/>
      <c r="AC65" s="10">
        <f t="shared" si="55"/>
        <v>73</v>
      </c>
      <c r="AD65" s="10">
        <f t="shared" si="52"/>
        <v>62.05</v>
      </c>
      <c r="AE65" s="10">
        <f t="shared" si="56"/>
        <v>10.950000000000003</v>
      </c>
      <c r="AF65" s="10">
        <f t="shared" si="57"/>
        <v>8.68</v>
      </c>
    </row>
    <row r="66" spans="2:32" ht="14.1" customHeight="1">
      <c r="B66" s="108" t="s">
        <v>13</v>
      </c>
      <c r="C66" s="21">
        <f t="shared" ref="C66:C78" si="58">$AD$54</f>
        <v>1.3686309999999999</v>
      </c>
      <c r="D66" s="126">
        <v>471516</v>
      </c>
      <c r="E66" s="68">
        <v>471520</v>
      </c>
      <c r="F66" s="29" t="s">
        <v>14</v>
      </c>
      <c r="G66" s="58">
        <v>30</v>
      </c>
      <c r="H66" s="110">
        <f t="shared" si="40"/>
        <v>41.06</v>
      </c>
      <c r="I66" s="110">
        <f t="shared" si="41"/>
        <v>41.06</v>
      </c>
      <c r="J66" s="144">
        <f t="shared" si="54"/>
        <v>34.909999999999997</v>
      </c>
      <c r="K66" s="110">
        <f t="shared" si="42"/>
        <v>41.06</v>
      </c>
      <c r="L66" s="107">
        <f t="shared" si="42"/>
        <v>41.06</v>
      </c>
      <c r="M66" s="65"/>
      <c r="N66" s="80"/>
      <c r="P66" s="108" t="s">
        <v>13</v>
      </c>
      <c r="Q66" s="21">
        <f t="shared" si="43"/>
        <v>1.3686309999999999</v>
      </c>
      <c r="R66" s="126">
        <f t="shared" si="44"/>
        <v>471516</v>
      </c>
      <c r="S66" s="68">
        <f t="shared" si="45"/>
        <v>471520</v>
      </c>
      <c r="T66" s="29" t="s">
        <v>14</v>
      </c>
      <c r="U66" s="58">
        <f t="shared" si="46"/>
        <v>30</v>
      </c>
      <c r="V66" s="110">
        <f t="shared" si="47"/>
        <v>41.06</v>
      </c>
      <c r="W66" s="110">
        <f t="shared" si="48"/>
        <v>41.06</v>
      </c>
      <c r="X66" s="144">
        <f t="shared" si="49"/>
        <v>34.909999999999997</v>
      </c>
      <c r="Y66" s="110">
        <f t="shared" si="50"/>
        <v>41.06</v>
      </c>
      <c r="Z66" s="107">
        <f t="shared" si="51"/>
        <v>41.06</v>
      </c>
      <c r="AA66" s="65"/>
      <c r="AB66" s="80"/>
      <c r="AC66" s="10">
        <f t="shared" si="55"/>
        <v>41.06</v>
      </c>
      <c r="AD66" s="10">
        <f t="shared" si="52"/>
        <v>34.909999999999997</v>
      </c>
      <c r="AE66" s="10">
        <f t="shared" si="56"/>
        <v>6.1500000000000057</v>
      </c>
      <c r="AF66" s="10">
        <f t="shared" si="57"/>
        <v>6.1500000000000057</v>
      </c>
    </row>
    <row r="67" spans="2:32" ht="14.1" customHeight="1">
      <c r="B67" s="108" t="s">
        <v>13</v>
      </c>
      <c r="C67" s="21">
        <f t="shared" si="58"/>
        <v>1.3686309999999999</v>
      </c>
      <c r="D67" s="109">
        <v>471531</v>
      </c>
      <c r="E67" s="68">
        <v>471542</v>
      </c>
      <c r="F67" s="29" t="s">
        <v>14</v>
      </c>
      <c r="G67" s="58">
        <v>15</v>
      </c>
      <c r="H67" s="110">
        <f t="shared" si="40"/>
        <v>20.53</v>
      </c>
      <c r="I67" s="110">
        <f t="shared" si="41"/>
        <v>20.53</v>
      </c>
      <c r="J67" s="111">
        <f>$H67</f>
        <v>20.53</v>
      </c>
      <c r="K67" s="110">
        <f t="shared" si="42"/>
        <v>20.53</v>
      </c>
      <c r="L67" s="107">
        <f t="shared" si="42"/>
        <v>20.53</v>
      </c>
      <c r="M67" s="65"/>
      <c r="N67" s="80"/>
      <c r="P67" s="108" t="s">
        <v>13</v>
      </c>
      <c r="Q67" s="21">
        <f t="shared" si="43"/>
        <v>1.3686309999999999</v>
      </c>
      <c r="R67" s="109">
        <f t="shared" si="44"/>
        <v>471531</v>
      </c>
      <c r="S67" s="68">
        <f t="shared" si="45"/>
        <v>471542</v>
      </c>
      <c r="T67" s="29" t="s">
        <v>14</v>
      </c>
      <c r="U67" s="58">
        <f t="shared" si="46"/>
        <v>15</v>
      </c>
      <c r="V67" s="110">
        <f t="shared" si="47"/>
        <v>20.53</v>
      </c>
      <c r="W67" s="110">
        <f t="shared" si="48"/>
        <v>20.53</v>
      </c>
      <c r="X67" s="111">
        <f t="shared" si="49"/>
        <v>20.53</v>
      </c>
      <c r="Y67" s="110">
        <f t="shared" si="50"/>
        <v>20.53</v>
      </c>
      <c r="Z67" s="107">
        <f t="shared" si="51"/>
        <v>20.53</v>
      </c>
      <c r="AA67" s="65"/>
      <c r="AB67" s="80"/>
      <c r="AD67" s="10"/>
    </row>
    <row r="68" spans="2:32" ht="14.1" customHeight="1">
      <c r="B68" s="108" t="s">
        <v>13</v>
      </c>
      <c r="C68" s="21">
        <f t="shared" si="58"/>
        <v>1.3686309999999999</v>
      </c>
      <c r="D68" s="109">
        <v>471553</v>
      </c>
      <c r="E68" s="68">
        <v>471564</v>
      </c>
      <c r="F68" s="29" t="s">
        <v>14</v>
      </c>
      <c r="G68" s="58">
        <v>40</v>
      </c>
      <c r="H68" s="110">
        <f t="shared" si="40"/>
        <v>54.75</v>
      </c>
      <c r="I68" s="110">
        <f t="shared" si="41"/>
        <v>54.75</v>
      </c>
      <c r="J68" s="111">
        <f>$H68</f>
        <v>54.75</v>
      </c>
      <c r="K68" s="110">
        <f t="shared" si="42"/>
        <v>54.75</v>
      </c>
      <c r="L68" s="107">
        <f t="shared" si="42"/>
        <v>54.75</v>
      </c>
      <c r="M68" s="65"/>
      <c r="N68" s="80"/>
      <c r="P68" s="108" t="s">
        <v>13</v>
      </c>
      <c r="Q68" s="21">
        <f t="shared" si="43"/>
        <v>1.3686309999999999</v>
      </c>
      <c r="R68" s="109">
        <f t="shared" si="44"/>
        <v>471553</v>
      </c>
      <c r="S68" s="68">
        <f t="shared" si="45"/>
        <v>471564</v>
      </c>
      <c r="T68" s="29" t="s">
        <v>14</v>
      </c>
      <c r="U68" s="58">
        <f t="shared" si="46"/>
        <v>40</v>
      </c>
      <c r="V68" s="110">
        <f t="shared" si="47"/>
        <v>54.75</v>
      </c>
      <c r="W68" s="110">
        <f t="shared" si="48"/>
        <v>54.75</v>
      </c>
      <c r="X68" s="111">
        <f t="shared" si="49"/>
        <v>54.75</v>
      </c>
      <c r="Y68" s="110">
        <f t="shared" si="50"/>
        <v>54.75</v>
      </c>
      <c r="Z68" s="107">
        <f t="shared" si="51"/>
        <v>54.75</v>
      </c>
      <c r="AA68" s="65"/>
      <c r="AB68" s="80"/>
      <c r="AD68" s="10"/>
    </row>
    <row r="69" spans="2:32" ht="14.1" customHeight="1">
      <c r="B69" s="108" t="s">
        <v>13</v>
      </c>
      <c r="C69" s="21">
        <f t="shared" si="58"/>
        <v>1.3686309999999999</v>
      </c>
      <c r="D69" s="126">
        <v>471575</v>
      </c>
      <c r="E69" s="68">
        <v>471586</v>
      </c>
      <c r="F69" s="29" t="s">
        <v>14</v>
      </c>
      <c r="G69" s="58">
        <v>40</v>
      </c>
      <c r="H69" s="110">
        <f t="shared" si="40"/>
        <v>54.75</v>
      </c>
      <c r="I69" s="110">
        <f t="shared" si="41"/>
        <v>54.75</v>
      </c>
      <c r="J69" s="144">
        <f>H69-AF69</f>
        <v>46.54</v>
      </c>
      <c r="K69" s="110">
        <f t="shared" si="42"/>
        <v>54.75</v>
      </c>
      <c r="L69" s="107">
        <f t="shared" si="42"/>
        <v>54.75</v>
      </c>
      <c r="M69" s="65"/>
      <c r="N69" s="80"/>
      <c r="P69" s="108" t="s">
        <v>13</v>
      </c>
      <c r="Q69" s="21">
        <f t="shared" si="43"/>
        <v>1.3686309999999999</v>
      </c>
      <c r="R69" s="126">
        <f t="shared" si="44"/>
        <v>471575</v>
      </c>
      <c r="S69" s="68">
        <f t="shared" si="45"/>
        <v>471586</v>
      </c>
      <c r="T69" s="29" t="s">
        <v>14</v>
      </c>
      <c r="U69" s="58">
        <f t="shared" si="46"/>
        <v>40</v>
      </c>
      <c r="V69" s="110">
        <f t="shared" si="47"/>
        <v>54.75</v>
      </c>
      <c r="W69" s="110">
        <f t="shared" si="48"/>
        <v>54.75</v>
      </c>
      <c r="X69" s="144">
        <f t="shared" si="49"/>
        <v>46.54</v>
      </c>
      <c r="Y69" s="110">
        <f t="shared" si="50"/>
        <v>54.75</v>
      </c>
      <c r="Z69" s="107">
        <f t="shared" si="51"/>
        <v>54.75</v>
      </c>
      <c r="AA69" s="65"/>
      <c r="AB69" s="80"/>
      <c r="AC69" s="10">
        <f>H69</f>
        <v>54.75</v>
      </c>
      <c r="AD69" s="10">
        <f t="shared" si="52"/>
        <v>46.54</v>
      </c>
      <c r="AE69" s="10">
        <f>AC69-AD69</f>
        <v>8.2100000000000009</v>
      </c>
      <c r="AF69" s="10">
        <f>IF(+AE69&lt;+$AF$55,+AE69,+$AF$55)</f>
        <v>8.2100000000000009</v>
      </c>
    </row>
    <row r="70" spans="2:32" ht="14.1" customHeight="1">
      <c r="B70" s="108" t="s">
        <v>13</v>
      </c>
      <c r="C70" s="21">
        <f t="shared" si="58"/>
        <v>1.3686309999999999</v>
      </c>
      <c r="D70" s="109">
        <v>471612</v>
      </c>
      <c r="E70" s="68">
        <v>471623</v>
      </c>
      <c r="F70" s="29" t="s">
        <v>14</v>
      </c>
      <c r="G70" s="58">
        <v>70</v>
      </c>
      <c r="H70" s="110">
        <f t="shared" si="40"/>
        <v>95.8</v>
      </c>
      <c r="I70" s="110">
        <f t="shared" si="41"/>
        <v>95.8</v>
      </c>
      <c r="J70" s="111">
        <f>$H70</f>
        <v>95.8</v>
      </c>
      <c r="K70" s="110">
        <f t="shared" si="42"/>
        <v>95.8</v>
      </c>
      <c r="L70" s="107">
        <f t="shared" si="42"/>
        <v>95.8</v>
      </c>
      <c r="M70" s="65"/>
      <c r="N70" s="80"/>
      <c r="P70" s="108" t="s">
        <v>13</v>
      </c>
      <c r="Q70" s="21">
        <f t="shared" si="43"/>
        <v>1.3686309999999999</v>
      </c>
      <c r="R70" s="109">
        <f t="shared" si="44"/>
        <v>471612</v>
      </c>
      <c r="S70" s="68">
        <f t="shared" si="45"/>
        <v>471623</v>
      </c>
      <c r="T70" s="29" t="s">
        <v>14</v>
      </c>
      <c r="U70" s="58">
        <f t="shared" si="46"/>
        <v>70</v>
      </c>
      <c r="V70" s="110">
        <f t="shared" si="47"/>
        <v>95.8</v>
      </c>
      <c r="W70" s="110">
        <f t="shared" si="48"/>
        <v>95.8</v>
      </c>
      <c r="X70" s="111">
        <f t="shared" si="49"/>
        <v>95.8</v>
      </c>
      <c r="Y70" s="110">
        <f t="shared" si="50"/>
        <v>95.8</v>
      </c>
      <c r="Z70" s="107">
        <f t="shared" si="51"/>
        <v>95.8</v>
      </c>
      <c r="AA70" s="65"/>
      <c r="AB70" s="80"/>
      <c r="AD70" s="10"/>
    </row>
    <row r="71" spans="2:32" ht="14.1" customHeight="1">
      <c r="B71" s="108" t="s">
        <v>13</v>
      </c>
      <c r="C71" s="21">
        <f t="shared" si="58"/>
        <v>1.3686309999999999</v>
      </c>
      <c r="D71" s="126">
        <v>471715</v>
      </c>
      <c r="E71" s="68">
        <v>471726</v>
      </c>
      <c r="F71" s="29" t="s">
        <v>14</v>
      </c>
      <c r="G71" s="58">
        <v>100</v>
      </c>
      <c r="H71" s="110">
        <f t="shared" si="40"/>
        <v>136.86000000000001</v>
      </c>
      <c r="I71" s="110">
        <f t="shared" si="41"/>
        <v>136.86000000000001</v>
      </c>
      <c r="J71" s="144">
        <f>H71-AF71</f>
        <v>128.18</v>
      </c>
      <c r="K71" s="110">
        <f t="shared" si="42"/>
        <v>136.86000000000001</v>
      </c>
      <c r="L71" s="107">
        <f t="shared" si="42"/>
        <v>136.86000000000001</v>
      </c>
      <c r="M71" s="65"/>
      <c r="N71" s="80"/>
      <c r="P71" s="108" t="s">
        <v>13</v>
      </c>
      <c r="Q71" s="21">
        <f t="shared" si="43"/>
        <v>1.3686309999999999</v>
      </c>
      <c r="R71" s="126">
        <f t="shared" si="44"/>
        <v>471715</v>
      </c>
      <c r="S71" s="68">
        <f t="shared" si="45"/>
        <v>471726</v>
      </c>
      <c r="T71" s="29" t="s">
        <v>14</v>
      </c>
      <c r="U71" s="58">
        <f t="shared" si="46"/>
        <v>100</v>
      </c>
      <c r="V71" s="110">
        <f t="shared" si="47"/>
        <v>136.86000000000001</v>
      </c>
      <c r="W71" s="110">
        <f t="shared" si="48"/>
        <v>136.86000000000001</v>
      </c>
      <c r="X71" s="144">
        <f t="shared" si="49"/>
        <v>128.18</v>
      </c>
      <c r="Y71" s="110">
        <f t="shared" si="50"/>
        <v>136.86000000000001</v>
      </c>
      <c r="Z71" s="107">
        <f t="shared" si="51"/>
        <v>136.86000000000001</v>
      </c>
      <c r="AA71" s="65"/>
      <c r="AB71" s="80"/>
      <c r="AC71" s="10">
        <f>H71</f>
        <v>136.86000000000001</v>
      </c>
      <c r="AD71" s="10">
        <f t="shared" si="52"/>
        <v>116.34</v>
      </c>
      <c r="AE71" s="10">
        <f>AC71-AD71</f>
        <v>20.52000000000001</v>
      </c>
      <c r="AF71" s="10">
        <f>IF(+AE71&lt;+$AF$55,+AE71,+$AF$55)</f>
        <v>8.68</v>
      </c>
    </row>
    <row r="72" spans="2:32" ht="14.1" customHeight="1">
      <c r="B72" s="108" t="s">
        <v>13</v>
      </c>
      <c r="C72" s="21">
        <f t="shared" si="58"/>
        <v>1.3686309999999999</v>
      </c>
      <c r="D72" s="126">
        <v>471730</v>
      </c>
      <c r="E72" s="68">
        <v>471741</v>
      </c>
      <c r="F72" s="29" t="s">
        <v>14</v>
      </c>
      <c r="G72" s="58">
        <v>100</v>
      </c>
      <c r="H72" s="110">
        <f t="shared" ref="H72:H78" si="59">ROUND(C72*G72,2)</f>
        <v>136.86000000000001</v>
      </c>
      <c r="I72" s="110">
        <f t="shared" ref="I72:I78" si="60">$H72</f>
        <v>136.86000000000001</v>
      </c>
      <c r="J72" s="144">
        <f>H72-AF72</f>
        <v>128.18</v>
      </c>
      <c r="K72" s="110">
        <f t="shared" ref="K72:L78" si="61">$H72</f>
        <v>136.86000000000001</v>
      </c>
      <c r="L72" s="107">
        <f t="shared" si="61"/>
        <v>136.86000000000001</v>
      </c>
      <c r="M72" s="65"/>
      <c r="N72" s="80"/>
      <c r="P72" s="108" t="s">
        <v>13</v>
      </c>
      <c r="Q72" s="21">
        <f t="shared" ref="Q72:S78" si="62">C72</f>
        <v>1.3686309999999999</v>
      </c>
      <c r="R72" s="126">
        <f t="shared" si="62"/>
        <v>471730</v>
      </c>
      <c r="S72" s="68">
        <f t="shared" si="62"/>
        <v>471741</v>
      </c>
      <c r="T72" s="29" t="s">
        <v>14</v>
      </c>
      <c r="U72" s="58">
        <f t="shared" ref="U72:Z78" si="63">G72</f>
        <v>100</v>
      </c>
      <c r="V72" s="110">
        <f t="shared" si="63"/>
        <v>136.86000000000001</v>
      </c>
      <c r="W72" s="110">
        <f t="shared" si="63"/>
        <v>136.86000000000001</v>
      </c>
      <c r="X72" s="144">
        <f t="shared" si="63"/>
        <v>128.18</v>
      </c>
      <c r="Y72" s="110">
        <f t="shared" si="63"/>
        <v>136.86000000000001</v>
      </c>
      <c r="Z72" s="107">
        <f t="shared" si="63"/>
        <v>136.86000000000001</v>
      </c>
      <c r="AA72" s="65"/>
      <c r="AB72" s="80"/>
      <c r="AC72" s="10">
        <f>H72</f>
        <v>136.86000000000001</v>
      </c>
      <c r="AD72" s="10">
        <f>ROUNDUP(+AC72*0.85,2)</f>
        <v>116.34</v>
      </c>
      <c r="AE72" s="10">
        <f>AC72-AD72</f>
        <v>20.52000000000001</v>
      </c>
      <c r="AF72" s="10">
        <f>IF(+AE72&lt;+$AF$55,+AE72,+$AF$55)</f>
        <v>8.68</v>
      </c>
    </row>
    <row r="73" spans="2:32" ht="14.1" customHeight="1">
      <c r="B73" s="108" t="s">
        <v>13</v>
      </c>
      <c r="C73" s="21">
        <f t="shared" si="58"/>
        <v>1.3686309999999999</v>
      </c>
      <c r="D73" s="126">
        <v>471752</v>
      </c>
      <c r="E73" s="68">
        <v>471763</v>
      </c>
      <c r="F73" s="29" t="s">
        <v>14</v>
      </c>
      <c r="G73" s="58">
        <v>115</v>
      </c>
      <c r="H73" s="110">
        <f t="shared" si="59"/>
        <v>157.38999999999999</v>
      </c>
      <c r="I73" s="110">
        <f t="shared" si="60"/>
        <v>157.38999999999999</v>
      </c>
      <c r="J73" s="144">
        <f>H73-AF73</f>
        <v>148.70999999999998</v>
      </c>
      <c r="K73" s="110">
        <f t="shared" si="61"/>
        <v>157.38999999999999</v>
      </c>
      <c r="L73" s="107">
        <f t="shared" si="61"/>
        <v>157.38999999999999</v>
      </c>
      <c r="M73" s="65"/>
      <c r="N73" s="80"/>
      <c r="P73" s="108" t="s">
        <v>13</v>
      </c>
      <c r="Q73" s="21">
        <f t="shared" si="62"/>
        <v>1.3686309999999999</v>
      </c>
      <c r="R73" s="126">
        <f t="shared" si="62"/>
        <v>471752</v>
      </c>
      <c r="S73" s="68">
        <f t="shared" si="62"/>
        <v>471763</v>
      </c>
      <c r="T73" s="29" t="s">
        <v>14</v>
      </c>
      <c r="U73" s="58">
        <f t="shared" si="63"/>
        <v>115</v>
      </c>
      <c r="V73" s="110">
        <f t="shared" si="63"/>
        <v>157.38999999999999</v>
      </c>
      <c r="W73" s="110">
        <f t="shared" si="63"/>
        <v>157.38999999999999</v>
      </c>
      <c r="X73" s="144">
        <f t="shared" si="63"/>
        <v>148.70999999999998</v>
      </c>
      <c r="Y73" s="110">
        <f t="shared" si="63"/>
        <v>157.38999999999999</v>
      </c>
      <c r="Z73" s="107">
        <f t="shared" si="63"/>
        <v>157.38999999999999</v>
      </c>
      <c r="AA73" s="65"/>
      <c r="AB73" s="80"/>
      <c r="AC73" s="10">
        <f>H73</f>
        <v>157.38999999999999</v>
      </c>
      <c r="AD73" s="10">
        <f>ROUNDUP(+AC73*0.85,2)</f>
        <v>133.79</v>
      </c>
      <c r="AE73" s="10">
        <f>AC73-AD73</f>
        <v>23.599999999999994</v>
      </c>
      <c r="AF73" s="10">
        <f>IF(+AE73&lt;+$AF$55,+AE73,+$AF$55)</f>
        <v>8.68</v>
      </c>
    </row>
    <row r="74" spans="2:32" ht="14.1" customHeight="1">
      <c r="B74" s="108" t="s">
        <v>13</v>
      </c>
      <c r="C74" s="21">
        <f t="shared" si="58"/>
        <v>1.3686309999999999</v>
      </c>
      <c r="D74" s="109">
        <v>471774</v>
      </c>
      <c r="E74" s="68">
        <v>471785</v>
      </c>
      <c r="F74" s="29" t="s">
        <v>14</v>
      </c>
      <c r="G74" s="58">
        <v>120</v>
      </c>
      <c r="H74" s="110">
        <f t="shared" si="59"/>
        <v>164.24</v>
      </c>
      <c r="I74" s="110">
        <f t="shared" si="60"/>
        <v>164.24</v>
      </c>
      <c r="J74" s="111">
        <f>$H74</f>
        <v>164.24</v>
      </c>
      <c r="K74" s="110">
        <f t="shared" si="61"/>
        <v>164.24</v>
      </c>
      <c r="L74" s="107">
        <f t="shared" si="61"/>
        <v>164.24</v>
      </c>
      <c r="M74" s="65"/>
      <c r="N74" s="80"/>
      <c r="P74" s="108" t="s">
        <v>13</v>
      </c>
      <c r="Q74" s="21">
        <f t="shared" si="62"/>
        <v>1.3686309999999999</v>
      </c>
      <c r="R74" s="109">
        <f t="shared" si="62"/>
        <v>471774</v>
      </c>
      <c r="S74" s="68">
        <f t="shared" si="62"/>
        <v>471785</v>
      </c>
      <c r="T74" s="29" t="s">
        <v>14</v>
      </c>
      <c r="U74" s="58">
        <f t="shared" si="63"/>
        <v>120</v>
      </c>
      <c r="V74" s="110">
        <f t="shared" si="63"/>
        <v>164.24</v>
      </c>
      <c r="W74" s="110">
        <f t="shared" si="63"/>
        <v>164.24</v>
      </c>
      <c r="X74" s="111">
        <f t="shared" si="63"/>
        <v>164.24</v>
      </c>
      <c r="Y74" s="110">
        <f t="shared" si="63"/>
        <v>164.24</v>
      </c>
      <c r="Z74" s="107">
        <f t="shared" si="63"/>
        <v>164.24</v>
      </c>
      <c r="AA74" s="65"/>
      <c r="AB74" s="80"/>
    </row>
    <row r="75" spans="2:32" ht="14.1" customHeight="1">
      <c r="B75" s="108" t="s">
        <v>13</v>
      </c>
      <c r="C75" s="21">
        <f t="shared" si="58"/>
        <v>1.3686309999999999</v>
      </c>
      <c r="D75" s="109">
        <v>471796</v>
      </c>
      <c r="E75" s="68">
        <v>471800</v>
      </c>
      <c r="F75" s="29" t="s">
        <v>14</v>
      </c>
      <c r="G75" s="58">
        <v>150</v>
      </c>
      <c r="H75" s="110">
        <f t="shared" si="59"/>
        <v>205.29</v>
      </c>
      <c r="I75" s="110">
        <f t="shared" si="60"/>
        <v>205.29</v>
      </c>
      <c r="J75" s="111">
        <f>$H75</f>
        <v>205.29</v>
      </c>
      <c r="K75" s="110">
        <f t="shared" si="61"/>
        <v>205.29</v>
      </c>
      <c r="L75" s="107">
        <f t="shared" si="61"/>
        <v>205.29</v>
      </c>
      <c r="M75" s="65"/>
      <c r="N75" s="80"/>
      <c r="P75" s="108" t="s">
        <v>13</v>
      </c>
      <c r="Q75" s="21">
        <f t="shared" si="62"/>
        <v>1.3686309999999999</v>
      </c>
      <c r="R75" s="109">
        <f t="shared" si="62"/>
        <v>471796</v>
      </c>
      <c r="S75" s="68">
        <f t="shared" si="62"/>
        <v>471800</v>
      </c>
      <c r="T75" s="29" t="s">
        <v>14</v>
      </c>
      <c r="U75" s="58">
        <f t="shared" si="63"/>
        <v>150</v>
      </c>
      <c r="V75" s="110">
        <f t="shared" si="63"/>
        <v>205.29</v>
      </c>
      <c r="W75" s="110">
        <f t="shared" si="63"/>
        <v>205.29</v>
      </c>
      <c r="X75" s="111">
        <f t="shared" si="63"/>
        <v>205.29</v>
      </c>
      <c r="Y75" s="110">
        <f t="shared" si="63"/>
        <v>205.29</v>
      </c>
      <c r="Z75" s="107">
        <f t="shared" si="63"/>
        <v>205.29</v>
      </c>
      <c r="AA75" s="65"/>
      <c r="AB75" s="80"/>
    </row>
    <row r="76" spans="2:32" ht="14.1" customHeight="1">
      <c r="B76" s="108" t="s">
        <v>13</v>
      </c>
      <c r="C76" s="21">
        <f t="shared" si="58"/>
        <v>1.3686309999999999</v>
      </c>
      <c r="D76" s="126">
        <v>471811</v>
      </c>
      <c r="E76" s="68">
        <v>471822</v>
      </c>
      <c r="F76" s="29" t="s">
        <v>14</v>
      </c>
      <c r="G76" s="58">
        <v>130</v>
      </c>
      <c r="H76" s="110">
        <f t="shared" si="59"/>
        <v>177.92</v>
      </c>
      <c r="I76" s="110">
        <f t="shared" si="60"/>
        <v>177.92</v>
      </c>
      <c r="J76" s="144">
        <f>H76-AF76</f>
        <v>169.23999999999998</v>
      </c>
      <c r="K76" s="110">
        <f t="shared" si="61"/>
        <v>177.92</v>
      </c>
      <c r="L76" s="107">
        <f t="shared" si="61"/>
        <v>177.92</v>
      </c>
      <c r="M76" s="65"/>
      <c r="N76" s="80"/>
      <c r="P76" s="108" t="s">
        <v>13</v>
      </c>
      <c r="Q76" s="21">
        <f t="shared" si="62"/>
        <v>1.3686309999999999</v>
      </c>
      <c r="R76" s="126">
        <f t="shared" si="62"/>
        <v>471811</v>
      </c>
      <c r="S76" s="68">
        <f t="shared" si="62"/>
        <v>471822</v>
      </c>
      <c r="T76" s="29" t="s">
        <v>14</v>
      </c>
      <c r="U76" s="58">
        <f t="shared" si="63"/>
        <v>130</v>
      </c>
      <c r="V76" s="110">
        <f t="shared" si="63"/>
        <v>177.92</v>
      </c>
      <c r="W76" s="110">
        <f t="shared" si="63"/>
        <v>177.92</v>
      </c>
      <c r="X76" s="144">
        <f t="shared" si="63"/>
        <v>169.23999999999998</v>
      </c>
      <c r="Y76" s="110">
        <f t="shared" si="63"/>
        <v>177.92</v>
      </c>
      <c r="Z76" s="107">
        <f t="shared" si="63"/>
        <v>177.92</v>
      </c>
      <c r="AA76" s="65"/>
      <c r="AB76" s="80"/>
      <c r="AC76" s="10">
        <f>H76</f>
        <v>177.92</v>
      </c>
      <c r="AD76" s="10">
        <f>ROUNDUP(+AC76*0.85,2)</f>
        <v>151.23999999999998</v>
      </c>
      <c r="AE76" s="10">
        <f>AC76-AD76</f>
        <v>26.680000000000007</v>
      </c>
      <c r="AF76" s="10">
        <f>IF(+AE76&lt;+$AF$55,+AE76,+$AF$55)</f>
        <v>8.68</v>
      </c>
    </row>
    <row r="77" spans="2:32" ht="14.1" customHeight="1">
      <c r="B77" s="108" t="s">
        <v>13</v>
      </c>
      <c r="C77" s="21">
        <f t="shared" si="58"/>
        <v>1.3686309999999999</v>
      </c>
      <c r="D77" s="109">
        <v>471833</v>
      </c>
      <c r="E77" s="68">
        <v>471844</v>
      </c>
      <c r="F77" s="29" t="s">
        <v>14</v>
      </c>
      <c r="G77" s="58">
        <v>220</v>
      </c>
      <c r="H77" s="110">
        <f t="shared" si="59"/>
        <v>301.10000000000002</v>
      </c>
      <c r="I77" s="110">
        <f t="shared" si="60"/>
        <v>301.10000000000002</v>
      </c>
      <c r="J77" s="111">
        <f>$H77</f>
        <v>301.10000000000002</v>
      </c>
      <c r="K77" s="110">
        <f t="shared" si="61"/>
        <v>301.10000000000002</v>
      </c>
      <c r="L77" s="107">
        <f t="shared" si="61"/>
        <v>301.10000000000002</v>
      </c>
      <c r="M77" s="65"/>
      <c r="N77" s="80"/>
      <c r="P77" s="108" t="s">
        <v>13</v>
      </c>
      <c r="Q77" s="21">
        <f t="shared" si="62"/>
        <v>1.3686309999999999</v>
      </c>
      <c r="R77" s="109">
        <f t="shared" si="62"/>
        <v>471833</v>
      </c>
      <c r="S77" s="68">
        <f t="shared" si="62"/>
        <v>471844</v>
      </c>
      <c r="T77" s="29" t="s">
        <v>14</v>
      </c>
      <c r="U77" s="58">
        <f t="shared" si="63"/>
        <v>220</v>
      </c>
      <c r="V77" s="110">
        <f t="shared" si="63"/>
        <v>301.10000000000002</v>
      </c>
      <c r="W77" s="110">
        <f t="shared" si="63"/>
        <v>301.10000000000002</v>
      </c>
      <c r="X77" s="111">
        <f t="shared" si="63"/>
        <v>301.10000000000002</v>
      </c>
      <c r="Y77" s="110">
        <f t="shared" si="63"/>
        <v>301.10000000000002</v>
      </c>
      <c r="Z77" s="107">
        <f t="shared" si="63"/>
        <v>301.10000000000002</v>
      </c>
      <c r="AA77" s="65"/>
      <c r="AB77" s="80"/>
    </row>
    <row r="78" spans="2:32" ht="14.1" customHeight="1">
      <c r="B78" s="108" t="s">
        <v>13</v>
      </c>
      <c r="C78" s="21">
        <f t="shared" si="58"/>
        <v>1.3686309999999999</v>
      </c>
      <c r="D78" s="109">
        <v>471855</v>
      </c>
      <c r="E78" s="68">
        <v>471866</v>
      </c>
      <c r="F78" s="29" t="s">
        <v>14</v>
      </c>
      <c r="G78" s="58">
        <v>250</v>
      </c>
      <c r="H78" s="110">
        <f t="shared" si="59"/>
        <v>342.16</v>
      </c>
      <c r="I78" s="110">
        <f t="shared" si="60"/>
        <v>342.16</v>
      </c>
      <c r="J78" s="111">
        <f>$H78</f>
        <v>342.16</v>
      </c>
      <c r="K78" s="110">
        <f t="shared" si="61"/>
        <v>342.16</v>
      </c>
      <c r="L78" s="107">
        <f t="shared" si="61"/>
        <v>342.16</v>
      </c>
      <c r="M78" s="65"/>
      <c r="N78" s="80"/>
      <c r="P78" s="108" t="s">
        <v>13</v>
      </c>
      <c r="Q78" s="21">
        <f t="shared" si="62"/>
        <v>1.3686309999999999</v>
      </c>
      <c r="R78" s="109">
        <f t="shared" si="62"/>
        <v>471855</v>
      </c>
      <c r="S78" s="68">
        <f t="shared" si="62"/>
        <v>471866</v>
      </c>
      <c r="T78" s="29" t="s">
        <v>14</v>
      </c>
      <c r="U78" s="58">
        <f t="shared" si="63"/>
        <v>250</v>
      </c>
      <c r="V78" s="110">
        <f t="shared" si="63"/>
        <v>342.16</v>
      </c>
      <c r="W78" s="110">
        <f t="shared" si="63"/>
        <v>342.16</v>
      </c>
      <c r="X78" s="111">
        <f t="shared" si="63"/>
        <v>342.16</v>
      </c>
      <c r="Y78" s="110">
        <f t="shared" si="63"/>
        <v>342.16</v>
      </c>
      <c r="Z78" s="107">
        <f t="shared" si="63"/>
        <v>342.16</v>
      </c>
      <c r="AA78" s="65"/>
      <c r="AB78" s="80"/>
    </row>
    <row r="79" spans="2:32" ht="13.5" customHeight="1">
      <c r="B79" s="34"/>
      <c r="C79" s="97"/>
      <c r="D79" s="98"/>
      <c r="E79" s="99"/>
      <c r="F79" s="35"/>
      <c r="G79" s="100"/>
      <c r="H79" s="101"/>
      <c r="I79" s="102"/>
      <c r="J79" s="102"/>
      <c r="K79" s="102"/>
      <c r="L79" s="103"/>
      <c r="M79" s="5"/>
      <c r="N79" s="29"/>
      <c r="P79" s="34"/>
      <c r="Q79" s="97"/>
      <c r="R79" s="98"/>
      <c r="S79" s="99"/>
      <c r="T79" s="35"/>
      <c r="U79" s="100"/>
      <c r="V79" s="101"/>
      <c r="W79" s="102"/>
      <c r="X79" s="102"/>
      <c r="Y79" s="102"/>
      <c r="Z79" s="103"/>
      <c r="AA79" s="5"/>
      <c r="AB79" s="29"/>
    </row>
    <row r="80" spans="2:32" ht="13.5" customHeight="1">
      <c r="C80" s="1"/>
      <c r="Q80" s="1"/>
    </row>
    <row r="81" spans="1:48" ht="13.5" customHeight="1">
      <c r="B81" s="3" t="s">
        <v>31</v>
      </c>
      <c r="G81" s="19"/>
      <c r="L81" s="7"/>
      <c r="M81" s="7"/>
      <c r="N81" s="70"/>
      <c r="P81" s="3" t="s">
        <v>32</v>
      </c>
      <c r="W81" s="19"/>
      <c r="AD81" s="7"/>
      <c r="AF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</row>
    <row r="82" spans="1:48" ht="13.5" customHeight="1">
      <c r="B82" s="2" t="s">
        <v>33</v>
      </c>
      <c r="G82" s="19"/>
      <c r="L82" s="7"/>
      <c r="M82" s="7"/>
      <c r="N82" s="70"/>
      <c r="P82" s="2" t="s">
        <v>34</v>
      </c>
      <c r="W82" s="19"/>
      <c r="AD82" s="7"/>
      <c r="AF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</row>
    <row r="83" spans="1:48" ht="13.5" customHeight="1">
      <c r="C83" s="1"/>
      <c r="Q83" s="1"/>
    </row>
    <row r="84" spans="1:48" ht="34.5" customHeight="1">
      <c r="B84" s="242" t="s">
        <v>4</v>
      </c>
      <c r="C84" s="243"/>
      <c r="D84" s="243"/>
      <c r="E84" s="243"/>
      <c r="F84" s="243"/>
      <c r="G84" s="244"/>
      <c r="H84" s="114" t="s">
        <v>5</v>
      </c>
      <c r="I84" s="245" t="s">
        <v>77</v>
      </c>
      <c r="J84" s="244"/>
      <c r="K84" s="245" t="s">
        <v>78</v>
      </c>
      <c r="L84" s="246"/>
      <c r="M84" s="115"/>
      <c r="N84" s="67"/>
      <c r="P84" s="242" t="s">
        <v>8</v>
      </c>
      <c r="Q84" s="243"/>
      <c r="R84" s="243"/>
      <c r="S84" s="243"/>
      <c r="T84" s="243"/>
      <c r="U84" s="244"/>
      <c r="V84" s="114" t="s">
        <v>9</v>
      </c>
      <c r="W84" s="245" t="s">
        <v>79</v>
      </c>
      <c r="X84" s="244"/>
      <c r="Y84" s="245" t="s">
        <v>80</v>
      </c>
      <c r="Z84" s="246"/>
      <c r="AA84" s="4"/>
      <c r="AB84" s="67"/>
      <c r="AC84" s="75" t="s">
        <v>75</v>
      </c>
      <c r="AD84" s="76"/>
      <c r="AF84" s="15"/>
    </row>
    <row r="85" spans="1:48" ht="34.5" customHeight="1">
      <c r="B85" s="116"/>
      <c r="C85" s="56"/>
      <c r="D85" s="122" t="s">
        <v>81</v>
      </c>
      <c r="E85" s="136" t="s">
        <v>82</v>
      </c>
      <c r="F85" s="56"/>
      <c r="G85" s="119"/>
      <c r="H85" s="120"/>
      <c r="I85" s="137" t="s">
        <v>83</v>
      </c>
      <c r="J85" s="137" t="s">
        <v>84</v>
      </c>
      <c r="K85" s="137" t="s">
        <v>83</v>
      </c>
      <c r="L85" s="137" t="s">
        <v>84</v>
      </c>
      <c r="M85" s="79"/>
      <c r="N85" s="79"/>
      <c r="P85" s="116"/>
      <c r="Q85" s="56"/>
      <c r="R85" s="122" t="s">
        <v>81</v>
      </c>
      <c r="S85" s="136" t="s">
        <v>82</v>
      </c>
      <c r="T85" s="56"/>
      <c r="U85" s="119"/>
      <c r="V85" s="120"/>
      <c r="W85" s="138" t="s">
        <v>37</v>
      </c>
      <c r="X85" s="138" t="s">
        <v>38</v>
      </c>
      <c r="Y85" s="138" t="s">
        <v>37</v>
      </c>
      <c r="Z85" s="138" t="s">
        <v>38</v>
      </c>
      <c r="AA85" s="66"/>
      <c r="AB85" s="81"/>
      <c r="AC85" s="14" t="s">
        <v>30</v>
      </c>
      <c r="AD85" s="8" t="s">
        <v>6</v>
      </c>
      <c r="AE85" s="8" t="s">
        <v>7</v>
      </c>
      <c r="AF85" s="15">
        <v>8.68</v>
      </c>
      <c r="AH85" s="77" t="s">
        <v>76</v>
      </c>
      <c r="AJ85" s="8" t="s">
        <v>43</v>
      </c>
    </row>
    <row r="86" spans="1:48" ht="13.5" customHeight="1" thickBot="1">
      <c r="B86" s="104"/>
      <c r="C86" s="89"/>
      <c r="D86" s="90"/>
      <c r="E86" s="91"/>
      <c r="F86" s="92"/>
      <c r="G86" s="93"/>
      <c r="H86" s="94"/>
      <c r="I86" s="94"/>
      <c r="J86" s="95"/>
      <c r="K86" s="94"/>
      <c r="L86" s="96"/>
      <c r="M86" s="6"/>
      <c r="N86" s="67"/>
      <c r="P86" s="104"/>
      <c r="Q86" s="89"/>
      <c r="R86" s="90"/>
      <c r="S86" s="91"/>
      <c r="T86" s="92"/>
      <c r="U86" s="93"/>
      <c r="V86" s="94"/>
      <c r="W86" s="94"/>
      <c r="X86" s="95"/>
      <c r="Y86" s="94"/>
      <c r="Z86" s="96"/>
      <c r="AA86" s="6"/>
      <c r="AB86" s="67"/>
    </row>
    <row r="87" spans="1:48" ht="13.5" customHeight="1" thickTop="1" thickBot="1">
      <c r="A87" s="83" t="s">
        <v>94</v>
      </c>
      <c r="B87" s="108" t="s">
        <v>13</v>
      </c>
      <c r="C87" s="21">
        <f>$C$57</f>
        <v>1.3686309999999999</v>
      </c>
      <c r="D87" s="126">
        <v>471052</v>
      </c>
      <c r="E87" s="68">
        <v>471063</v>
      </c>
      <c r="F87" s="29" t="s">
        <v>14</v>
      </c>
      <c r="G87" s="131">
        <f t="shared" ref="G87:G105" si="64">+AJ87</f>
        <v>56.5</v>
      </c>
      <c r="H87" s="110">
        <f t="shared" ref="H87:H100" si="65">ROUND(C87*G87,2)</f>
        <v>77.33</v>
      </c>
      <c r="I87" s="110">
        <f t="shared" ref="I87:I100" si="66">$H87</f>
        <v>77.33</v>
      </c>
      <c r="J87" s="144">
        <f t="shared" ref="J87:J95" si="67">H87-AF87</f>
        <v>68.650000000000006</v>
      </c>
      <c r="K87" s="110">
        <f t="shared" ref="K87:L100" si="68">$H87</f>
        <v>77.33</v>
      </c>
      <c r="L87" s="107">
        <f t="shared" si="68"/>
        <v>77.33</v>
      </c>
      <c r="M87" s="65"/>
      <c r="N87" s="80"/>
      <c r="P87" s="108" t="s">
        <v>13</v>
      </c>
      <c r="Q87" s="21">
        <f t="shared" ref="Q87:Q105" si="69">C87</f>
        <v>1.3686309999999999</v>
      </c>
      <c r="R87" s="126">
        <f t="shared" ref="R87:R105" si="70">D87</f>
        <v>471052</v>
      </c>
      <c r="S87" s="68">
        <f t="shared" ref="S87:S105" si="71">E87</f>
        <v>471063</v>
      </c>
      <c r="T87" s="29" t="s">
        <v>14</v>
      </c>
      <c r="U87" s="131">
        <f t="shared" ref="U87:U105" si="72">G87</f>
        <v>56.5</v>
      </c>
      <c r="V87" s="110">
        <f t="shared" ref="V87:V105" si="73">H87</f>
        <v>77.33</v>
      </c>
      <c r="W87" s="110">
        <f t="shared" ref="W87:W105" si="74">I87</f>
        <v>77.33</v>
      </c>
      <c r="X87" s="144">
        <f t="shared" ref="X87:X105" si="75">J87</f>
        <v>68.650000000000006</v>
      </c>
      <c r="Y87" s="110">
        <f t="shared" ref="Y87:Y105" si="76">K87</f>
        <v>77.33</v>
      </c>
      <c r="Z87" s="107">
        <f t="shared" ref="Z87:Z105" si="77">L87</f>
        <v>77.33</v>
      </c>
      <c r="AA87" s="65"/>
      <c r="AB87" s="80"/>
      <c r="AC87" s="10">
        <f t="shared" ref="AC87:AC95" si="78">H87</f>
        <v>77.33</v>
      </c>
      <c r="AD87" s="10">
        <f t="shared" ref="AD87:AD105" si="79">ROUNDUP(+AC87*0.85,2)</f>
        <v>65.740000000000009</v>
      </c>
      <c r="AE87" s="10">
        <f>AC87-AD87</f>
        <v>11.589999999999989</v>
      </c>
      <c r="AF87" s="10">
        <f t="shared" ref="AF87:AF95" si="80">IF(+AE87&lt;+$AF$55,+AE87,+$AF$55)</f>
        <v>8.68</v>
      </c>
      <c r="AG87" s="9">
        <v>471052</v>
      </c>
      <c r="AH87" s="5">
        <f>G57</f>
        <v>50</v>
      </c>
      <c r="AI87" s="113">
        <v>1.1299999999999999</v>
      </c>
      <c r="AJ87" s="20">
        <f t="shared" ref="AJ87:AJ106" si="81">ROUND(AH87*$AI$87,2)</f>
        <v>56.5</v>
      </c>
    </row>
    <row r="88" spans="1:48" ht="13.5" customHeight="1" thickTop="1">
      <c r="A88" s="83" t="s">
        <v>94</v>
      </c>
      <c r="B88" s="108" t="s">
        <v>13</v>
      </c>
      <c r="C88" s="21">
        <f>$C$59</f>
        <v>1.216717</v>
      </c>
      <c r="D88" s="126">
        <v>471251</v>
      </c>
      <c r="E88" s="68">
        <v>471262</v>
      </c>
      <c r="F88" s="29" t="s">
        <v>14</v>
      </c>
      <c r="G88" s="131">
        <f t="shared" si="64"/>
        <v>11.3</v>
      </c>
      <c r="H88" s="110">
        <f t="shared" si="65"/>
        <v>13.75</v>
      </c>
      <c r="I88" s="110">
        <f t="shared" si="66"/>
        <v>13.75</v>
      </c>
      <c r="J88" s="144">
        <f t="shared" si="67"/>
        <v>11.69</v>
      </c>
      <c r="K88" s="110">
        <f t="shared" si="68"/>
        <v>13.75</v>
      </c>
      <c r="L88" s="107">
        <f t="shared" si="68"/>
        <v>13.75</v>
      </c>
      <c r="M88" s="65"/>
      <c r="N88" s="80"/>
      <c r="P88" s="108" t="s">
        <v>13</v>
      </c>
      <c r="Q88" s="21">
        <f t="shared" si="69"/>
        <v>1.216717</v>
      </c>
      <c r="R88" s="126">
        <f t="shared" si="70"/>
        <v>471251</v>
      </c>
      <c r="S88" s="68">
        <f t="shared" si="71"/>
        <v>471262</v>
      </c>
      <c r="T88" s="29" t="s">
        <v>14</v>
      </c>
      <c r="U88" s="131">
        <f t="shared" si="72"/>
        <v>11.3</v>
      </c>
      <c r="V88" s="110">
        <f t="shared" si="73"/>
        <v>13.75</v>
      </c>
      <c r="W88" s="110">
        <f t="shared" si="74"/>
        <v>13.75</v>
      </c>
      <c r="X88" s="144">
        <f t="shared" si="75"/>
        <v>11.69</v>
      </c>
      <c r="Y88" s="110">
        <f t="shared" si="76"/>
        <v>13.75</v>
      </c>
      <c r="Z88" s="107">
        <f t="shared" si="77"/>
        <v>13.75</v>
      </c>
      <c r="AA88" s="65"/>
      <c r="AB88" s="80"/>
      <c r="AC88" s="10">
        <f t="shared" si="78"/>
        <v>13.75</v>
      </c>
      <c r="AD88" s="10">
        <f t="shared" si="79"/>
        <v>11.69</v>
      </c>
      <c r="AE88" s="10">
        <f t="shared" ref="AE88:AE95" si="82">AC88-AD88</f>
        <v>2.0600000000000005</v>
      </c>
      <c r="AF88" s="10">
        <f t="shared" si="80"/>
        <v>2.0600000000000005</v>
      </c>
      <c r="AG88" s="9">
        <v>471251</v>
      </c>
      <c r="AH88" s="5">
        <f t="shared" ref="AH88:AH105" si="83">G59</f>
        <v>10</v>
      </c>
      <c r="AI88" s="9"/>
      <c r="AJ88" s="20">
        <f t="shared" si="81"/>
        <v>11.3</v>
      </c>
    </row>
    <row r="89" spans="1:48" ht="13.5" customHeight="1">
      <c r="A89" s="83" t="s">
        <v>94</v>
      </c>
      <c r="B89" s="108" t="s">
        <v>13</v>
      </c>
      <c r="C89" s="21">
        <f>$C$60</f>
        <v>1.216717</v>
      </c>
      <c r="D89" s="126">
        <v>471273</v>
      </c>
      <c r="E89" s="68">
        <v>471284</v>
      </c>
      <c r="F89" s="29" t="s">
        <v>14</v>
      </c>
      <c r="G89" s="131">
        <f t="shared" si="64"/>
        <v>22.6</v>
      </c>
      <c r="H89" s="110">
        <f t="shared" si="65"/>
        <v>27.5</v>
      </c>
      <c r="I89" s="110">
        <f t="shared" si="66"/>
        <v>27.5</v>
      </c>
      <c r="J89" s="144">
        <f t="shared" si="67"/>
        <v>23.380000000000003</v>
      </c>
      <c r="K89" s="110">
        <f t="shared" si="68"/>
        <v>27.5</v>
      </c>
      <c r="L89" s="107">
        <f t="shared" si="68"/>
        <v>27.5</v>
      </c>
      <c r="M89" s="65"/>
      <c r="N89" s="80"/>
      <c r="P89" s="108" t="s">
        <v>13</v>
      </c>
      <c r="Q89" s="21">
        <f t="shared" si="69"/>
        <v>1.216717</v>
      </c>
      <c r="R89" s="126">
        <f t="shared" si="70"/>
        <v>471273</v>
      </c>
      <c r="S89" s="68">
        <f t="shared" si="71"/>
        <v>471284</v>
      </c>
      <c r="T89" s="29" t="s">
        <v>14</v>
      </c>
      <c r="U89" s="131">
        <f t="shared" si="72"/>
        <v>22.6</v>
      </c>
      <c r="V89" s="110">
        <f t="shared" si="73"/>
        <v>27.5</v>
      </c>
      <c r="W89" s="110">
        <f t="shared" si="74"/>
        <v>27.5</v>
      </c>
      <c r="X89" s="144">
        <f t="shared" si="75"/>
        <v>23.380000000000003</v>
      </c>
      <c r="Y89" s="110">
        <f t="shared" si="76"/>
        <v>27.5</v>
      </c>
      <c r="Z89" s="107">
        <f t="shared" si="77"/>
        <v>27.5</v>
      </c>
      <c r="AA89" s="65"/>
      <c r="AB89" s="80"/>
      <c r="AC89" s="10">
        <f t="shared" si="78"/>
        <v>27.5</v>
      </c>
      <c r="AD89" s="10">
        <f t="shared" si="79"/>
        <v>23.380000000000003</v>
      </c>
      <c r="AE89" s="10">
        <f t="shared" si="82"/>
        <v>4.1199999999999974</v>
      </c>
      <c r="AF89" s="10">
        <f t="shared" si="80"/>
        <v>4.1199999999999974</v>
      </c>
      <c r="AG89" s="9">
        <v>471273</v>
      </c>
      <c r="AH89" s="5">
        <f t="shared" si="83"/>
        <v>20</v>
      </c>
      <c r="AI89" s="9"/>
      <c r="AJ89" s="20">
        <f t="shared" si="81"/>
        <v>22.6</v>
      </c>
    </row>
    <row r="90" spans="1:48" ht="13.5" customHeight="1">
      <c r="A90" s="83" t="s">
        <v>94</v>
      </c>
      <c r="B90" s="108" t="s">
        <v>13</v>
      </c>
      <c r="C90" s="21">
        <f>$C$61</f>
        <v>1.216717</v>
      </c>
      <c r="D90" s="126">
        <v>471295</v>
      </c>
      <c r="E90" s="68">
        <v>471306</v>
      </c>
      <c r="F90" s="29" t="s">
        <v>14</v>
      </c>
      <c r="G90" s="131">
        <f t="shared" si="64"/>
        <v>39.549999999999997</v>
      </c>
      <c r="H90" s="110">
        <f t="shared" si="65"/>
        <v>48.12</v>
      </c>
      <c r="I90" s="110">
        <f t="shared" si="66"/>
        <v>48.12</v>
      </c>
      <c r="J90" s="144">
        <f t="shared" si="67"/>
        <v>40.909999999999997</v>
      </c>
      <c r="K90" s="110">
        <f t="shared" si="68"/>
        <v>48.12</v>
      </c>
      <c r="L90" s="107">
        <f t="shared" si="68"/>
        <v>48.12</v>
      </c>
      <c r="M90" s="65"/>
      <c r="N90" s="80"/>
      <c r="P90" s="108" t="s">
        <v>13</v>
      </c>
      <c r="Q90" s="21">
        <f t="shared" si="69"/>
        <v>1.216717</v>
      </c>
      <c r="R90" s="126">
        <f t="shared" si="70"/>
        <v>471295</v>
      </c>
      <c r="S90" s="68">
        <f t="shared" si="71"/>
        <v>471306</v>
      </c>
      <c r="T90" s="29" t="s">
        <v>14</v>
      </c>
      <c r="U90" s="131">
        <f t="shared" si="72"/>
        <v>39.549999999999997</v>
      </c>
      <c r="V90" s="110">
        <f t="shared" si="73"/>
        <v>48.12</v>
      </c>
      <c r="W90" s="110">
        <f t="shared" si="74"/>
        <v>48.12</v>
      </c>
      <c r="X90" s="144">
        <f t="shared" si="75"/>
        <v>40.909999999999997</v>
      </c>
      <c r="Y90" s="110">
        <f t="shared" si="76"/>
        <v>48.12</v>
      </c>
      <c r="Z90" s="107">
        <f t="shared" si="77"/>
        <v>48.12</v>
      </c>
      <c r="AA90" s="65"/>
      <c r="AB90" s="80"/>
      <c r="AC90" s="10">
        <f t="shared" si="78"/>
        <v>48.12</v>
      </c>
      <c r="AD90" s="10">
        <f t="shared" si="79"/>
        <v>40.909999999999997</v>
      </c>
      <c r="AE90" s="10">
        <f t="shared" si="82"/>
        <v>7.2100000000000009</v>
      </c>
      <c r="AF90" s="10">
        <f t="shared" si="80"/>
        <v>7.2100000000000009</v>
      </c>
      <c r="AG90" s="9">
        <v>471295</v>
      </c>
      <c r="AH90" s="5">
        <f t="shared" si="83"/>
        <v>35</v>
      </c>
      <c r="AI90" s="9"/>
      <c r="AJ90" s="20">
        <f t="shared" si="81"/>
        <v>39.549999999999997</v>
      </c>
    </row>
    <row r="91" spans="1:48" ht="13.5" customHeight="1">
      <c r="A91" s="83" t="s">
        <v>94</v>
      </c>
      <c r="B91" s="108" t="s">
        <v>13</v>
      </c>
      <c r="C91" s="21">
        <f>$C$62</f>
        <v>1.216717</v>
      </c>
      <c r="D91" s="126">
        <v>471310</v>
      </c>
      <c r="E91" s="68">
        <v>471321</v>
      </c>
      <c r="F91" s="29" t="s">
        <v>14</v>
      </c>
      <c r="G91" s="131">
        <f t="shared" si="64"/>
        <v>45.2</v>
      </c>
      <c r="H91" s="110">
        <f t="shared" si="65"/>
        <v>55</v>
      </c>
      <c r="I91" s="110">
        <f t="shared" si="66"/>
        <v>55</v>
      </c>
      <c r="J91" s="144">
        <f t="shared" si="67"/>
        <v>46.75</v>
      </c>
      <c r="K91" s="110">
        <f t="shared" si="68"/>
        <v>55</v>
      </c>
      <c r="L91" s="107">
        <f t="shared" si="68"/>
        <v>55</v>
      </c>
      <c r="M91" s="65"/>
      <c r="N91" s="80"/>
      <c r="P91" s="108" t="s">
        <v>13</v>
      </c>
      <c r="Q91" s="21">
        <f t="shared" si="69"/>
        <v>1.216717</v>
      </c>
      <c r="R91" s="126">
        <f t="shared" si="70"/>
        <v>471310</v>
      </c>
      <c r="S91" s="68">
        <f t="shared" si="71"/>
        <v>471321</v>
      </c>
      <c r="T91" s="29" t="s">
        <v>14</v>
      </c>
      <c r="U91" s="131">
        <f t="shared" si="72"/>
        <v>45.2</v>
      </c>
      <c r="V91" s="110">
        <f t="shared" si="73"/>
        <v>55</v>
      </c>
      <c r="W91" s="110">
        <f t="shared" si="74"/>
        <v>55</v>
      </c>
      <c r="X91" s="144">
        <f t="shared" si="75"/>
        <v>46.75</v>
      </c>
      <c r="Y91" s="110">
        <f t="shared" si="76"/>
        <v>55</v>
      </c>
      <c r="Z91" s="107">
        <f t="shared" si="77"/>
        <v>55</v>
      </c>
      <c r="AA91" s="65"/>
      <c r="AB91" s="80"/>
      <c r="AC91" s="10">
        <f t="shared" si="78"/>
        <v>55</v>
      </c>
      <c r="AD91" s="10">
        <f t="shared" si="79"/>
        <v>46.75</v>
      </c>
      <c r="AE91" s="10">
        <f t="shared" si="82"/>
        <v>8.25</v>
      </c>
      <c r="AF91" s="10">
        <f t="shared" si="80"/>
        <v>8.25</v>
      </c>
      <c r="AG91" s="9">
        <v>471310</v>
      </c>
      <c r="AH91" s="5">
        <f t="shared" si="83"/>
        <v>40</v>
      </c>
      <c r="AI91" s="9"/>
      <c r="AJ91" s="20">
        <f t="shared" si="81"/>
        <v>45.2</v>
      </c>
    </row>
    <row r="92" spans="1:48" ht="13.5" customHeight="1">
      <c r="A92" s="83" t="s">
        <v>94</v>
      </c>
      <c r="B92" s="108" t="s">
        <v>13</v>
      </c>
      <c r="C92" s="21">
        <f>$C$63</f>
        <v>1.216717</v>
      </c>
      <c r="D92" s="126">
        <v>471354</v>
      </c>
      <c r="E92" s="68">
        <v>471365</v>
      </c>
      <c r="F92" s="29" t="s">
        <v>14</v>
      </c>
      <c r="G92" s="131">
        <f t="shared" si="64"/>
        <v>45.2</v>
      </c>
      <c r="H92" s="110">
        <f t="shared" si="65"/>
        <v>55</v>
      </c>
      <c r="I92" s="110">
        <f t="shared" si="66"/>
        <v>55</v>
      </c>
      <c r="J92" s="144">
        <f t="shared" si="67"/>
        <v>46.75</v>
      </c>
      <c r="K92" s="110">
        <f t="shared" si="68"/>
        <v>55</v>
      </c>
      <c r="L92" s="107">
        <f t="shared" si="68"/>
        <v>55</v>
      </c>
      <c r="M92" s="65"/>
      <c r="N92" s="80"/>
      <c r="P92" s="108" t="s">
        <v>13</v>
      </c>
      <c r="Q92" s="21">
        <f t="shared" si="69"/>
        <v>1.216717</v>
      </c>
      <c r="R92" s="126">
        <f t="shared" si="70"/>
        <v>471354</v>
      </c>
      <c r="S92" s="68">
        <f t="shared" si="71"/>
        <v>471365</v>
      </c>
      <c r="T92" s="29" t="s">
        <v>14</v>
      </c>
      <c r="U92" s="131">
        <f t="shared" si="72"/>
        <v>45.2</v>
      </c>
      <c r="V92" s="110">
        <f t="shared" si="73"/>
        <v>55</v>
      </c>
      <c r="W92" s="110">
        <f t="shared" si="74"/>
        <v>55</v>
      </c>
      <c r="X92" s="144">
        <f t="shared" si="75"/>
        <v>46.75</v>
      </c>
      <c r="Y92" s="110">
        <f t="shared" si="76"/>
        <v>55</v>
      </c>
      <c r="Z92" s="107">
        <f t="shared" si="77"/>
        <v>55</v>
      </c>
      <c r="AA92" s="65"/>
      <c r="AB92" s="80"/>
      <c r="AC92" s="10">
        <f t="shared" si="78"/>
        <v>55</v>
      </c>
      <c r="AD92" s="10">
        <f t="shared" si="79"/>
        <v>46.75</v>
      </c>
      <c r="AE92" s="10">
        <f t="shared" si="82"/>
        <v>8.25</v>
      </c>
      <c r="AF92" s="10">
        <f t="shared" si="80"/>
        <v>8.25</v>
      </c>
      <c r="AG92" s="9">
        <v>471354</v>
      </c>
      <c r="AH92" s="5">
        <f t="shared" si="83"/>
        <v>40</v>
      </c>
      <c r="AI92" s="9"/>
      <c r="AJ92" s="20">
        <f t="shared" si="81"/>
        <v>45.2</v>
      </c>
    </row>
    <row r="93" spans="1:48" ht="13.5" customHeight="1">
      <c r="A93" s="83" t="s">
        <v>94</v>
      </c>
      <c r="B93" s="108" t="s">
        <v>13</v>
      </c>
      <c r="C93" s="21">
        <f>$C$64</f>
        <v>0.92604200000000003</v>
      </c>
      <c r="D93" s="126">
        <v>471376</v>
      </c>
      <c r="E93" s="68">
        <v>471380</v>
      </c>
      <c r="F93" s="29" t="s">
        <v>14</v>
      </c>
      <c r="G93" s="131">
        <f t="shared" si="64"/>
        <v>45.2</v>
      </c>
      <c r="H93" s="110">
        <f t="shared" si="65"/>
        <v>41.86</v>
      </c>
      <c r="I93" s="110">
        <f t="shared" si="66"/>
        <v>41.86</v>
      </c>
      <c r="J93" s="144">
        <f t="shared" si="67"/>
        <v>35.589999999999996</v>
      </c>
      <c r="K93" s="110">
        <f t="shared" si="68"/>
        <v>41.86</v>
      </c>
      <c r="L93" s="107">
        <f t="shared" si="68"/>
        <v>41.86</v>
      </c>
      <c r="M93" s="65"/>
      <c r="N93" s="80"/>
      <c r="P93" s="108" t="s">
        <v>13</v>
      </c>
      <c r="Q93" s="21">
        <f t="shared" si="69"/>
        <v>0.92604200000000003</v>
      </c>
      <c r="R93" s="126">
        <f t="shared" si="70"/>
        <v>471376</v>
      </c>
      <c r="S93" s="68">
        <f t="shared" si="71"/>
        <v>471380</v>
      </c>
      <c r="T93" s="29" t="s">
        <v>14</v>
      </c>
      <c r="U93" s="131">
        <f t="shared" si="72"/>
        <v>45.2</v>
      </c>
      <c r="V93" s="110">
        <f t="shared" si="73"/>
        <v>41.86</v>
      </c>
      <c r="W93" s="110">
        <f t="shared" si="74"/>
        <v>41.86</v>
      </c>
      <c r="X93" s="144">
        <f t="shared" si="75"/>
        <v>35.589999999999996</v>
      </c>
      <c r="Y93" s="110">
        <f t="shared" si="76"/>
        <v>41.86</v>
      </c>
      <c r="Z93" s="107">
        <f t="shared" si="77"/>
        <v>41.86</v>
      </c>
      <c r="AA93" s="65"/>
      <c r="AB93" s="80"/>
      <c r="AC93" s="10">
        <f t="shared" si="78"/>
        <v>41.86</v>
      </c>
      <c r="AD93" s="10">
        <f t="shared" si="79"/>
        <v>35.589999999999996</v>
      </c>
      <c r="AE93" s="10">
        <f t="shared" si="82"/>
        <v>6.2700000000000031</v>
      </c>
      <c r="AF93" s="10">
        <f t="shared" si="80"/>
        <v>6.2700000000000031</v>
      </c>
      <c r="AG93" s="9">
        <v>471376</v>
      </c>
      <c r="AH93" s="5">
        <f t="shared" si="83"/>
        <v>40</v>
      </c>
      <c r="AI93" s="9"/>
      <c r="AJ93" s="20">
        <f t="shared" si="81"/>
        <v>45.2</v>
      </c>
    </row>
    <row r="94" spans="1:48" ht="13.5" customHeight="1">
      <c r="A94" s="83" t="s">
        <v>94</v>
      </c>
      <c r="B94" s="108" t="s">
        <v>13</v>
      </c>
      <c r="C94" s="21">
        <f>$C$65</f>
        <v>1.216717</v>
      </c>
      <c r="D94" s="126">
        <v>471391</v>
      </c>
      <c r="E94" s="68">
        <v>471402</v>
      </c>
      <c r="F94" s="29" t="s">
        <v>14</v>
      </c>
      <c r="G94" s="131">
        <f t="shared" si="64"/>
        <v>67.8</v>
      </c>
      <c r="H94" s="110">
        <f t="shared" si="65"/>
        <v>82.49</v>
      </c>
      <c r="I94" s="110">
        <f t="shared" si="66"/>
        <v>82.49</v>
      </c>
      <c r="J94" s="144">
        <f t="shared" si="67"/>
        <v>73.81</v>
      </c>
      <c r="K94" s="110">
        <f t="shared" si="68"/>
        <v>82.49</v>
      </c>
      <c r="L94" s="107">
        <f t="shared" si="68"/>
        <v>82.49</v>
      </c>
      <c r="M94" s="65"/>
      <c r="N94" s="80"/>
      <c r="P94" s="108" t="s">
        <v>13</v>
      </c>
      <c r="Q94" s="21">
        <f t="shared" si="69"/>
        <v>1.216717</v>
      </c>
      <c r="R94" s="126">
        <f t="shared" si="70"/>
        <v>471391</v>
      </c>
      <c r="S94" s="68">
        <f t="shared" si="71"/>
        <v>471402</v>
      </c>
      <c r="T94" s="29" t="s">
        <v>14</v>
      </c>
      <c r="U94" s="131">
        <f t="shared" si="72"/>
        <v>67.8</v>
      </c>
      <c r="V94" s="110">
        <f t="shared" si="73"/>
        <v>82.49</v>
      </c>
      <c r="W94" s="110">
        <f t="shared" si="74"/>
        <v>82.49</v>
      </c>
      <c r="X94" s="144">
        <f t="shared" si="75"/>
        <v>73.81</v>
      </c>
      <c r="Y94" s="110">
        <f t="shared" si="76"/>
        <v>82.49</v>
      </c>
      <c r="Z94" s="107">
        <f t="shared" si="77"/>
        <v>82.49</v>
      </c>
      <c r="AA94" s="65"/>
      <c r="AB94" s="80"/>
      <c r="AC94" s="10">
        <f t="shared" si="78"/>
        <v>82.49</v>
      </c>
      <c r="AD94" s="10">
        <f t="shared" si="79"/>
        <v>70.12</v>
      </c>
      <c r="AE94" s="10">
        <f t="shared" si="82"/>
        <v>12.36999999999999</v>
      </c>
      <c r="AF94" s="10">
        <f t="shared" si="80"/>
        <v>8.68</v>
      </c>
      <c r="AG94" s="9">
        <v>471391</v>
      </c>
      <c r="AH94" s="5">
        <f t="shared" si="83"/>
        <v>60</v>
      </c>
      <c r="AI94" s="9"/>
      <c r="AJ94" s="20">
        <f t="shared" si="81"/>
        <v>67.8</v>
      </c>
    </row>
    <row r="95" spans="1:48" ht="13.5" customHeight="1">
      <c r="A95" s="83" t="s">
        <v>94</v>
      </c>
      <c r="B95" s="108" t="s">
        <v>13</v>
      </c>
      <c r="C95" s="21">
        <f>$C$66</f>
        <v>1.3686309999999999</v>
      </c>
      <c r="D95" s="126">
        <v>471516</v>
      </c>
      <c r="E95" s="68">
        <v>471520</v>
      </c>
      <c r="F95" s="29" t="s">
        <v>14</v>
      </c>
      <c r="G95" s="131">
        <f t="shared" si="64"/>
        <v>33.9</v>
      </c>
      <c r="H95" s="110">
        <f t="shared" si="65"/>
        <v>46.4</v>
      </c>
      <c r="I95" s="110">
        <f t="shared" si="66"/>
        <v>46.4</v>
      </c>
      <c r="J95" s="144">
        <f t="shared" si="67"/>
        <v>39.44</v>
      </c>
      <c r="K95" s="110">
        <f t="shared" si="68"/>
        <v>46.4</v>
      </c>
      <c r="L95" s="107">
        <f t="shared" si="68"/>
        <v>46.4</v>
      </c>
      <c r="M95" s="65"/>
      <c r="N95" s="80"/>
      <c r="P95" s="108" t="s">
        <v>13</v>
      </c>
      <c r="Q95" s="21">
        <f t="shared" si="69"/>
        <v>1.3686309999999999</v>
      </c>
      <c r="R95" s="126">
        <f t="shared" si="70"/>
        <v>471516</v>
      </c>
      <c r="S95" s="68">
        <f t="shared" si="71"/>
        <v>471520</v>
      </c>
      <c r="T95" s="29" t="s">
        <v>14</v>
      </c>
      <c r="U95" s="131">
        <f t="shared" si="72"/>
        <v>33.9</v>
      </c>
      <c r="V95" s="110">
        <f t="shared" si="73"/>
        <v>46.4</v>
      </c>
      <c r="W95" s="110">
        <f t="shared" si="74"/>
        <v>46.4</v>
      </c>
      <c r="X95" s="144">
        <f t="shared" si="75"/>
        <v>39.44</v>
      </c>
      <c r="Y95" s="110">
        <f t="shared" si="76"/>
        <v>46.4</v>
      </c>
      <c r="Z95" s="107">
        <f t="shared" si="77"/>
        <v>46.4</v>
      </c>
      <c r="AA95" s="65"/>
      <c r="AB95" s="80"/>
      <c r="AC95" s="10">
        <f t="shared" si="78"/>
        <v>46.4</v>
      </c>
      <c r="AD95" s="10">
        <f t="shared" si="79"/>
        <v>39.44</v>
      </c>
      <c r="AE95" s="10">
        <f t="shared" si="82"/>
        <v>6.9600000000000009</v>
      </c>
      <c r="AF95" s="10">
        <f t="shared" si="80"/>
        <v>6.9600000000000009</v>
      </c>
      <c r="AG95" s="9">
        <v>471516</v>
      </c>
      <c r="AH95" s="5">
        <f t="shared" si="83"/>
        <v>30</v>
      </c>
      <c r="AI95" s="9"/>
      <c r="AJ95" s="20">
        <f t="shared" si="81"/>
        <v>33.9</v>
      </c>
    </row>
    <row r="96" spans="1:48" ht="13.5" customHeight="1">
      <c r="A96" s="83" t="s">
        <v>94</v>
      </c>
      <c r="B96" s="108" t="s">
        <v>13</v>
      </c>
      <c r="C96" s="21">
        <f>$C$67</f>
        <v>1.3686309999999999</v>
      </c>
      <c r="D96" s="109">
        <v>471531</v>
      </c>
      <c r="E96" s="68">
        <v>471542</v>
      </c>
      <c r="F96" s="29" t="s">
        <v>14</v>
      </c>
      <c r="G96" s="131">
        <f t="shared" si="64"/>
        <v>16.95</v>
      </c>
      <c r="H96" s="110">
        <f t="shared" si="65"/>
        <v>23.2</v>
      </c>
      <c r="I96" s="110">
        <f t="shared" si="66"/>
        <v>23.2</v>
      </c>
      <c r="J96" s="111">
        <f>$H96</f>
        <v>23.2</v>
      </c>
      <c r="K96" s="110">
        <f t="shared" si="68"/>
        <v>23.2</v>
      </c>
      <c r="L96" s="107">
        <f t="shared" si="68"/>
        <v>23.2</v>
      </c>
      <c r="M96" s="65"/>
      <c r="N96" s="80"/>
      <c r="P96" s="108" t="s">
        <v>13</v>
      </c>
      <c r="Q96" s="21">
        <f t="shared" si="69"/>
        <v>1.3686309999999999</v>
      </c>
      <c r="R96" s="109">
        <f t="shared" si="70"/>
        <v>471531</v>
      </c>
      <c r="S96" s="68">
        <f t="shared" si="71"/>
        <v>471542</v>
      </c>
      <c r="T96" s="29" t="s">
        <v>14</v>
      </c>
      <c r="U96" s="131">
        <f t="shared" si="72"/>
        <v>16.95</v>
      </c>
      <c r="V96" s="110">
        <f t="shared" si="73"/>
        <v>23.2</v>
      </c>
      <c r="W96" s="110">
        <f t="shared" si="74"/>
        <v>23.2</v>
      </c>
      <c r="X96" s="111">
        <f t="shared" si="75"/>
        <v>23.2</v>
      </c>
      <c r="Y96" s="110">
        <f t="shared" si="76"/>
        <v>23.2</v>
      </c>
      <c r="Z96" s="107">
        <f t="shared" si="77"/>
        <v>23.2</v>
      </c>
      <c r="AA96" s="65"/>
      <c r="AB96" s="80"/>
      <c r="AD96" s="10"/>
      <c r="AG96" s="2">
        <v>471531</v>
      </c>
      <c r="AH96" s="5">
        <f t="shared" si="83"/>
        <v>15</v>
      </c>
      <c r="AJ96" s="20">
        <f t="shared" si="81"/>
        <v>16.95</v>
      </c>
    </row>
    <row r="97" spans="1:37" ht="13.5" customHeight="1">
      <c r="A97" s="83" t="s">
        <v>94</v>
      </c>
      <c r="B97" s="108" t="s">
        <v>13</v>
      </c>
      <c r="C97" s="21">
        <f>$C$68</f>
        <v>1.3686309999999999</v>
      </c>
      <c r="D97" s="109">
        <v>471553</v>
      </c>
      <c r="E97" s="68">
        <v>471564</v>
      </c>
      <c r="F97" s="29" t="s">
        <v>14</v>
      </c>
      <c r="G97" s="131">
        <f t="shared" si="64"/>
        <v>45.2</v>
      </c>
      <c r="H97" s="110">
        <f t="shared" si="65"/>
        <v>61.86</v>
      </c>
      <c r="I97" s="110">
        <f t="shared" si="66"/>
        <v>61.86</v>
      </c>
      <c r="J97" s="111">
        <f>$H97</f>
        <v>61.86</v>
      </c>
      <c r="K97" s="110">
        <f t="shared" si="68"/>
        <v>61.86</v>
      </c>
      <c r="L97" s="107">
        <f t="shared" si="68"/>
        <v>61.86</v>
      </c>
      <c r="M97" s="65"/>
      <c r="N97" s="80"/>
      <c r="P97" s="108" t="s">
        <v>13</v>
      </c>
      <c r="Q97" s="21">
        <f t="shared" si="69"/>
        <v>1.3686309999999999</v>
      </c>
      <c r="R97" s="109">
        <f t="shared" si="70"/>
        <v>471553</v>
      </c>
      <c r="S97" s="68">
        <f t="shared" si="71"/>
        <v>471564</v>
      </c>
      <c r="T97" s="29" t="s">
        <v>14</v>
      </c>
      <c r="U97" s="131">
        <f t="shared" si="72"/>
        <v>45.2</v>
      </c>
      <c r="V97" s="110">
        <f t="shared" si="73"/>
        <v>61.86</v>
      </c>
      <c r="W97" s="110">
        <f t="shared" si="74"/>
        <v>61.86</v>
      </c>
      <c r="X97" s="111">
        <f t="shared" si="75"/>
        <v>61.86</v>
      </c>
      <c r="Y97" s="110">
        <f t="shared" si="76"/>
        <v>61.86</v>
      </c>
      <c r="Z97" s="107">
        <f t="shared" si="77"/>
        <v>61.86</v>
      </c>
      <c r="AA97" s="65"/>
      <c r="AB97" s="80"/>
      <c r="AD97" s="10"/>
      <c r="AG97" s="2">
        <v>471553</v>
      </c>
      <c r="AH97" s="5">
        <f t="shared" si="83"/>
        <v>40</v>
      </c>
      <c r="AJ97" s="20">
        <f t="shared" si="81"/>
        <v>45.2</v>
      </c>
    </row>
    <row r="98" spans="1:37" ht="13.5" customHeight="1">
      <c r="A98" s="83" t="s">
        <v>94</v>
      </c>
      <c r="B98" s="108" t="s">
        <v>13</v>
      </c>
      <c r="C98" s="21">
        <f>$C$69</f>
        <v>1.3686309999999999</v>
      </c>
      <c r="D98" s="126">
        <v>471575</v>
      </c>
      <c r="E98" s="68">
        <v>471586</v>
      </c>
      <c r="F98" s="29" t="s">
        <v>14</v>
      </c>
      <c r="G98" s="131">
        <f t="shared" si="64"/>
        <v>45.2</v>
      </c>
      <c r="H98" s="110">
        <f t="shared" si="65"/>
        <v>61.86</v>
      </c>
      <c r="I98" s="110">
        <f t="shared" si="66"/>
        <v>61.86</v>
      </c>
      <c r="J98" s="144">
        <f>H98-AF98</f>
        <v>53.18</v>
      </c>
      <c r="K98" s="110">
        <f t="shared" si="68"/>
        <v>61.86</v>
      </c>
      <c r="L98" s="107">
        <f t="shared" si="68"/>
        <v>61.86</v>
      </c>
      <c r="M98" s="65"/>
      <c r="N98" s="80"/>
      <c r="P98" s="108" t="s">
        <v>13</v>
      </c>
      <c r="Q98" s="21">
        <f t="shared" si="69"/>
        <v>1.3686309999999999</v>
      </c>
      <c r="R98" s="126">
        <f t="shared" si="70"/>
        <v>471575</v>
      </c>
      <c r="S98" s="68">
        <f t="shared" si="71"/>
        <v>471586</v>
      </c>
      <c r="T98" s="29" t="s">
        <v>14</v>
      </c>
      <c r="U98" s="131">
        <f t="shared" si="72"/>
        <v>45.2</v>
      </c>
      <c r="V98" s="110">
        <f t="shared" si="73"/>
        <v>61.86</v>
      </c>
      <c r="W98" s="110">
        <f t="shared" si="74"/>
        <v>61.86</v>
      </c>
      <c r="X98" s="144">
        <f t="shared" si="75"/>
        <v>53.18</v>
      </c>
      <c r="Y98" s="110">
        <f t="shared" si="76"/>
        <v>61.86</v>
      </c>
      <c r="Z98" s="107">
        <f t="shared" si="77"/>
        <v>61.86</v>
      </c>
      <c r="AA98" s="65"/>
      <c r="AB98" s="80"/>
      <c r="AC98" s="10">
        <f>H98</f>
        <v>61.86</v>
      </c>
      <c r="AD98" s="10">
        <f t="shared" si="79"/>
        <v>52.589999999999996</v>
      </c>
      <c r="AE98" s="10">
        <f>AC98-AD98</f>
        <v>9.2700000000000031</v>
      </c>
      <c r="AF98" s="10">
        <f>IF(+AE98&lt;+$AF$55,+AE98,+$AF$55)</f>
        <v>8.68</v>
      </c>
      <c r="AG98" s="9">
        <v>471575</v>
      </c>
      <c r="AH98" s="5">
        <f t="shared" si="83"/>
        <v>40</v>
      </c>
      <c r="AI98" s="9"/>
      <c r="AJ98" s="20">
        <f t="shared" si="81"/>
        <v>45.2</v>
      </c>
    </row>
    <row r="99" spans="1:37" ht="13.5" customHeight="1">
      <c r="A99" s="83" t="s">
        <v>94</v>
      </c>
      <c r="B99" s="108" t="s">
        <v>13</v>
      </c>
      <c r="C99" s="21">
        <f>$C$70</f>
        <v>1.3686309999999999</v>
      </c>
      <c r="D99" s="109">
        <v>471612</v>
      </c>
      <c r="E99" s="68">
        <v>471623</v>
      </c>
      <c r="F99" s="29" t="s">
        <v>14</v>
      </c>
      <c r="G99" s="131">
        <f t="shared" si="64"/>
        <v>79.099999999999994</v>
      </c>
      <c r="H99" s="110">
        <f t="shared" si="65"/>
        <v>108.26</v>
      </c>
      <c r="I99" s="110">
        <f t="shared" si="66"/>
        <v>108.26</v>
      </c>
      <c r="J99" s="111">
        <f>$H99</f>
        <v>108.26</v>
      </c>
      <c r="K99" s="110">
        <f t="shared" si="68"/>
        <v>108.26</v>
      </c>
      <c r="L99" s="107">
        <f t="shared" si="68"/>
        <v>108.26</v>
      </c>
      <c r="M99" s="65"/>
      <c r="N99" s="80"/>
      <c r="P99" s="108" t="s">
        <v>13</v>
      </c>
      <c r="Q99" s="21">
        <f t="shared" si="69"/>
        <v>1.3686309999999999</v>
      </c>
      <c r="R99" s="109">
        <f t="shared" si="70"/>
        <v>471612</v>
      </c>
      <c r="S99" s="68">
        <f t="shared" si="71"/>
        <v>471623</v>
      </c>
      <c r="T99" s="29" t="s">
        <v>14</v>
      </c>
      <c r="U99" s="131">
        <f t="shared" si="72"/>
        <v>79.099999999999994</v>
      </c>
      <c r="V99" s="110">
        <f t="shared" si="73"/>
        <v>108.26</v>
      </c>
      <c r="W99" s="110">
        <f t="shared" si="74"/>
        <v>108.26</v>
      </c>
      <c r="X99" s="111">
        <f t="shared" si="75"/>
        <v>108.26</v>
      </c>
      <c r="Y99" s="110">
        <f t="shared" si="76"/>
        <v>108.26</v>
      </c>
      <c r="Z99" s="107">
        <f t="shared" si="77"/>
        <v>108.26</v>
      </c>
      <c r="AA99" s="65"/>
      <c r="AB99" s="80"/>
      <c r="AD99" s="10"/>
      <c r="AG99" s="2">
        <v>471612</v>
      </c>
      <c r="AH99" s="5">
        <f t="shared" si="83"/>
        <v>70</v>
      </c>
      <c r="AJ99" s="20">
        <f t="shared" si="81"/>
        <v>79.099999999999994</v>
      </c>
    </row>
    <row r="100" spans="1:37" ht="13.5" customHeight="1">
      <c r="A100" s="83" t="s">
        <v>94</v>
      </c>
      <c r="B100" s="108" t="s">
        <v>13</v>
      </c>
      <c r="C100" s="21">
        <f>$C$71</f>
        <v>1.3686309999999999</v>
      </c>
      <c r="D100" s="126">
        <v>471715</v>
      </c>
      <c r="E100" s="68">
        <v>471726</v>
      </c>
      <c r="F100" s="29" t="s">
        <v>14</v>
      </c>
      <c r="G100" s="131">
        <f t="shared" si="64"/>
        <v>113</v>
      </c>
      <c r="H100" s="110">
        <f t="shared" si="65"/>
        <v>154.66</v>
      </c>
      <c r="I100" s="110">
        <f t="shared" si="66"/>
        <v>154.66</v>
      </c>
      <c r="J100" s="144">
        <f>H100-AF100</f>
        <v>145.97999999999999</v>
      </c>
      <c r="K100" s="110">
        <f t="shared" si="68"/>
        <v>154.66</v>
      </c>
      <c r="L100" s="107">
        <f t="shared" si="68"/>
        <v>154.66</v>
      </c>
      <c r="M100" s="65"/>
      <c r="N100" s="80"/>
      <c r="P100" s="108" t="s">
        <v>13</v>
      </c>
      <c r="Q100" s="21">
        <f t="shared" si="69"/>
        <v>1.3686309999999999</v>
      </c>
      <c r="R100" s="126">
        <f t="shared" si="70"/>
        <v>471715</v>
      </c>
      <c r="S100" s="68">
        <f t="shared" si="71"/>
        <v>471726</v>
      </c>
      <c r="T100" s="29" t="s">
        <v>14</v>
      </c>
      <c r="U100" s="131">
        <f t="shared" si="72"/>
        <v>113</v>
      </c>
      <c r="V100" s="110">
        <f t="shared" si="73"/>
        <v>154.66</v>
      </c>
      <c r="W100" s="110">
        <f t="shared" si="74"/>
        <v>154.66</v>
      </c>
      <c r="X100" s="144">
        <f t="shared" si="75"/>
        <v>145.97999999999999</v>
      </c>
      <c r="Y100" s="110">
        <f t="shared" si="76"/>
        <v>154.66</v>
      </c>
      <c r="Z100" s="107">
        <f t="shared" si="77"/>
        <v>154.66</v>
      </c>
      <c r="AA100" s="65"/>
      <c r="AB100" s="80"/>
      <c r="AC100" s="10">
        <f>H100</f>
        <v>154.66</v>
      </c>
      <c r="AD100" s="10">
        <f t="shared" si="79"/>
        <v>131.47</v>
      </c>
      <c r="AE100" s="10">
        <f>AC100-AD100</f>
        <v>23.189999999999998</v>
      </c>
      <c r="AF100" s="10">
        <f>IF(+AE100&lt;+$AF$55,+AE100,+$AF$55)</f>
        <v>8.68</v>
      </c>
      <c r="AG100" s="9">
        <v>471715</v>
      </c>
      <c r="AH100" s="5">
        <f t="shared" si="83"/>
        <v>100</v>
      </c>
      <c r="AI100" s="9"/>
      <c r="AJ100" s="20">
        <f t="shared" si="81"/>
        <v>113</v>
      </c>
    </row>
    <row r="101" spans="1:37" ht="13.5" customHeight="1">
      <c r="A101" s="83" t="s">
        <v>94</v>
      </c>
      <c r="B101" s="108" t="s">
        <v>13</v>
      </c>
      <c r="C101" s="21">
        <f>$C$72</f>
        <v>1.3686309999999999</v>
      </c>
      <c r="D101" s="126">
        <v>471730</v>
      </c>
      <c r="E101" s="68">
        <v>471741</v>
      </c>
      <c r="F101" s="29" t="s">
        <v>14</v>
      </c>
      <c r="G101" s="131">
        <f t="shared" si="64"/>
        <v>113</v>
      </c>
      <c r="H101" s="110">
        <f>ROUND(C101*G101,2)</f>
        <v>154.66</v>
      </c>
      <c r="I101" s="110">
        <f>$H101</f>
        <v>154.66</v>
      </c>
      <c r="J101" s="144">
        <f>H101-AF101</f>
        <v>145.97999999999999</v>
      </c>
      <c r="K101" s="110">
        <f t="shared" ref="K101:L105" si="84">$H101</f>
        <v>154.66</v>
      </c>
      <c r="L101" s="107">
        <f t="shared" si="84"/>
        <v>154.66</v>
      </c>
      <c r="M101" s="65"/>
      <c r="N101" s="80"/>
      <c r="P101" s="108" t="s">
        <v>13</v>
      </c>
      <c r="Q101" s="21">
        <f t="shared" si="69"/>
        <v>1.3686309999999999</v>
      </c>
      <c r="R101" s="126">
        <f t="shared" si="70"/>
        <v>471730</v>
      </c>
      <c r="S101" s="68">
        <f t="shared" si="71"/>
        <v>471741</v>
      </c>
      <c r="T101" s="29" t="s">
        <v>14</v>
      </c>
      <c r="U101" s="131">
        <f t="shared" si="72"/>
        <v>113</v>
      </c>
      <c r="V101" s="110">
        <f t="shared" si="73"/>
        <v>154.66</v>
      </c>
      <c r="W101" s="110">
        <f t="shared" si="74"/>
        <v>154.66</v>
      </c>
      <c r="X101" s="144">
        <f t="shared" si="75"/>
        <v>145.97999999999999</v>
      </c>
      <c r="Y101" s="110">
        <f t="shared" si="76"/>
        <v>154.66</v>
      </c>
      <c r="Z101" s="107">
        <f t="shared" si="77"/>
        <v>154.66</v>
      </c>
      <c r="AA101" s="65"/>
      <c r="AB101" s="80"/>
      <c r="AC101" s="10">
        <f>H101</f>
        <v>154.66</v>
      </c>
      <c r="AD101" s="10">
        <f t="shared" si="79"/>
        <v>131.47</v>
      </c>
      <c r="AE101" s="10">
        <f>AC101-AD101</f>
        <v>23.189999999999998</v>
      </c>
      <c r="AF101" s="10">
        <f>IF(+AE101&lt;+$AF$55,+AE101,+$AF$55)</f>
        <v>8.68</v>
      </c>
      <c r="AG101" s="9">
        <v>471730</v>
      </c>
      <c r="AH101" s="5">
        <f t="shared" si="83"/>
        <v>100</v>
      </c>
      <c r="AI101" s="9"/>
      <c r="AJ101" s="20">
        <f t="shared" si="81"/>
        <v>113</v>
      </c>
    </row>
    <row r="102" spans="1:37" ht="13.5" customHeight="1">
      <c r="A102" s="83" t="s">
        <v>94</v>
      </c>
      <c r="B102" s="108" t="s">
        <v>13</v>
      </c>
      <c r="C102" s="21">
        <f>$C$73</f>
        <v>1.3686309999999999</v>
      </c>
      <c r="D102" s="126">
        <v>471752</v>
      </c>
      <c r="E102" s="68">
        <v>471763</v>
      </c>
      <c r="F102" s="29" t="s">
        <v>14</v>
      </c>
      <c r="G102" s="131">
        <f t="shared" si="64"/>
        <v>129.94999999999999</v>
      </c>
      <c r="H102" s="110">
        <f>ROUND(C102*G102,2)</f>
        <v>177.85</v>
      </c>
      <c r="I102" s="110">
        <f>$H102</f>
        <v>177.85</v>
      </c>
      <c r="J102" s="144">
        <f>H102-AF102</f>
        <v>169.17</v>
      </c>
      <c r="K102" s="110">
        <f t="shared" si="84"/>
        <v>177.85</v>
      </c>
      <c r="L102" s="107">
        <f t="shared" si="84"/>
        <v>177.85</v>
      </c>
      <c r="M102" s="65"/>
      <c r="N102" s="80"/>
      <c r="P102" s="108" t="s">
        <v>13</v>
      </c>
      <c r="Q102" s="21">
        <f t="shared" si="69"/>
        <v>1.3686309999999999</v>
      </c>
      <c r="R102" s="126">
        <f t="shared" si="70"/>
        <v>471752</v>
      </c>
      <c r="S102" s="68">
        <f t="shared" si="71"/>
        <v>471763</v>
      </c>
      <c r="T102" s="29" t="s">
        <v>14</v>
      </c>
      <c r="U102" s="131">
        <f t="shared" si="72"/>
        <v>129.94999999999999</v>
      </c>
      <c r="V102" s="110">
        <f t="shared" si="73"/>
        <v>177.85</v>
      </c>
      <c r="W102" s="110">
        <f t="shared" si="74"/>
        <v>177.85</v>
      </c>
      <c r="X102" s="144">
        <f t="shared" si="75"/>
        <v>169.17</v>
      </c>
      <c r="Y102" s="110">
        <f t="shared" si="76"/>
        <v>177.85</v>
      </c>
      <c r="Z102" s="107">
        <f t="shared" si="77"/>
        <v>177.85</v>
      </c>
      <c r="AA102" s="65"/>
      <c r="AB102" s="80"/>
      <c r="AC102" s="10">
        <f>H102</f>
        <v>177.85</v>
      </c>
      <c r="AD102" s="10">
        <f t="shared" si="79"/>
        <v>151.17999999999998</v>
      </c>
      <c r="AE102" s="10">
        <f>AC102-AD102</f>
        <v>26.670000000000016</v>
      </c>
      <c r="AF102" s="10">
        <f>IF(+AE102&lt;+$AF$55,+AE102,+$AF$55)</f>
        <v>8.68</v>
      </c>
      <c r="AG102" s="9">
        <v>471752</v>
      </c>
      <c r="AH102" s="5">
        <f t="shared" si="83"/>
        <v>115</v>
      </c>
      <c r="AI102" s="9"/>
      <c r="AJ102" s="20">
        <f t="shared" si="81"/>
        <v>129.94999999999999</v>
      </c>
    </row>
    <row r="103" spans="1:37" ht="13.5" customHeight="1">
      <c r="A103" s="83" t="s">
        <v>94</v>
      </c>
      <c r="B103" s="108" t="s">
        <v>13</v>
      </c>
      <c r="C103" s="21">
        <f>$C$74</f>
        <v>1.3686309999999999</v>
      </c>
      <c r="D103" s="109">
        <v>471774</v>
      </c>
      <c r="E103" s="68">
        <v>471785</v>
      </c>
      <c r="F103" s="29" t="s">
        <v>14</v>
      </c>
      <c r="G103" s="131">
        <f t="shared" si="64"/>
        <v>135.6</v>
      </c>
      <c r="H103" s="110">
        <f>ROUND(C103*G103,2)</f>
        <v>185.59</v>
      </c>
      <c r="I103" s="110">
        <f>$H103</f>
        <v>185.59</v>
      </c>
      <c r="J103" s="111">
        <f>$H103</f>
        <v>185.59</v>
      </c>
      <c r="K103" s="110">
        <f t="shared" si="84"/>
        <v>185.59</v>
      </c>
      <c r="L103" s="107">
        <f t="shared" si="84"/>
        <v>185.59</v>
      </c>
      <c r="M103" s="65"/>
      <c r="N103" s="80"/>
      <c r="P103" s="108" t="s">
        <v>13</v>
      </c>
      <c r="Q103" s="21">
        <f t="shared" si="69"/>
        <v>1.3686309999999999</v>
      </c>
      <c r="R103" s="109">
        <f t="shared" si="70"/>
        <v>471774</v>
      </c>
      <c r="S103" s="68">
        <f t="shared" si="71"/>
        <v>471785</v>
      </c>
      <c r="T103" s="29" t="s">
        <v>14</v>
      </c>
      <c r="U103" s="131">
        <f t="shared" si="72"/>
        <v>135.6</v>
      </c>
      <c r="V103" s="110">
        <f t="shared" si="73"/>
        <v>185.59</v>
      </c>
      <c r="W103" s="110">
        <f t="shared" si="74"/>
        <v>185.59</v>
      </c>
      <c r="X103" s="111">
        <f t="shared" si="75"/>
        <v>185.59</v>
      </c>
      <c r="Y103" s="110">
        <f t="shared" si="76"/>
        <v>185.59</v>
      </c>
      <c r="Z103" s="107">
        <f t="shared" si="77"/>
        <v>185.59</v>
      </c>
      <c r="AA103" s="65"/>
      <c r="AB103" s="80"/>
      <c r="AD103" s="10"/>
      <c r="AG103" s="2">
        <v>471774</v>
      </c>
      <c r="AH103" s="5">
        <f t="shared" si="83"/>
        <v>120</v>
      </c>
      <c r="AJ103" s="20">
        <f t="shared" si="81"/>
        <v>135.6</v>
      </c>
    </row>
    <row r="104" spans="1:37" ht="13.5" customHeight="1">
      <c r="A104" s="83" t="s">
        <v>94</v>
      </c>
      <c r="B104" s="108" t="s">
        <v>13</v>
      </c>
      <c r="C104" s="21">
        <f>$C$75</f>
        <v>1.3686309999999999</v>
      </c>
      <c r="D104" s="109">
        <v>471796</v>
      </c>
      <c r="E104" s="68">
        <v>471800</v>
      </c>
      <c r="F104" s="29" t="s">
        <v>14</v>
      </c>
      <c r="G104" s="131">
        <f t="shared" si="64"/>
        <v>169.5</v>
      </c>
      <c r="H104" s="110">
        <f>ROUND(C104*G104,2)</f>
        <v>231.98</v>
      </c>
      <c r="I104" s="110">
        <f>$H104</f>
        <v>231.98</v>
      </c>
      <c r="J104" s="111">
        <f>$H104</f>
        <v>231.98</v>
      </c>
      <c r="K104" s="110">
        <f t="shared" si="84"/>
        <v>231.98</v>
      </c>
      <c r="L104" s="107">
        <f t="shared" si="84"/>
        <v>231.98</v>
      </c>
      <c r="M104" s="65"/>
      <c r="N104" s="80"/>
      <c r="P104" s="108" t="s">
        <v>13</v>
      </c>
      <c r="Q104" s="21">
        <f t="shared" si="69"/>
        <v>1.3686309999999999</v>
      </c>
      <c r="R104" s="109">
        <f t="shared" si="70"/>
        <v>471796</v>
      </c>
      <c r="S104" s="68">
        <f t="shared" si="71"/>
        <v>471800</v>
      </c>
      <c r="T104" s="29" t="s">
        <v>14</v>
      </c>
      <c r="U104" s="131">
        <f t="shared" si="72"/>
        <v>169.5</v>
      </c>
      <c r="V104" s="110">
        <f t="shared" si="73"/>
        <v>231.98</v>
      </c>
      <c r="W104" s="110">
        <f t="shared" si="74"/>
        <v>231.98</v>
      </c>
      <c r="X104" s="111">
        <f t="shared" si="75"/>
        <v>231.98</v>
      </c>
      <c r="Y104" s="110">
        <f t="shared" si="76"/>
        <v>231.98</v>
      </c>
      <c r="Z104" s="107">
        <f t="shared" si="77"/>
        <v>231.98</v>
      </c>
      <c r="AA104" s="65"/>
      <c r="AB104" s="80"/>
      <c r="AD104" s="10"/>
      <c r="AG104" s="2">
        <v>471796</v>
      </c>
      <c r="AH104" s="5">
        <f t="shared" si="83"/>
        <v>150</v>
      </c>
      <c r="AJ104" s="20">
        <f t="shared" si="81"/>
        <v>169.5</v>
      </c>
    </row>
    <row r="105" spans="1:37" ht="13.5" customHeight="1">
      <c r="A105" s="83" t="s">
        <v>94</v>
      </c>
      <c r="B105" s="108" t="s">
        <v>13</v>
      </c>
      <c r="C105" s="21">
        <f>$C$76</f>
        <v>1.3686309999999999</v>
      </c>
      <c r="D105" s="126">
        <v>471811</v>
      </c>
      <c r="E105" s="68">
        <v>471822</v>
      </c>
      <c r="F105" s="29" t="s">
        <v>14</v>
      </c>
      <c r="G105" s="131">
        <f t="shared" si="64"/>
        <v>146.9</v>
      </c>
      <c r="H105" s="110">
        <f>ROUND(C105*G105,2)</f>
        <v>201.05</v>
      </c>
      <c r="I105" s="110">
        <f>$H105</f>
        <v>201.05</v>
      </c>
      <c r="J105" s="144">
        <f>H105-AF105</f>
        <v>192.37</v>
      </c>
      <c r="K105" s="110">
        <f t="shared" si="84"/>
        <v>201.05</v>
      </c>
      <c r="L105" s="107">
        <f t="shared" si="84"/>
        <v>201.05</v>
      </c>
      <c r="M105" s="65"/>
      <c r="N105" s="80"/>
      <c r="P105" s="108" t="s">
        <v>13</v>
      </c>
      <c r="Q105" s="21">
        <f t="shared" si="69"/>
        <v>1.3686309999999999</v>
      </c>
      <c r="R105" s="126">
        <f t="shared" si="70"/>
        <v>471811</v>
      </c>
      <c r="S105" s="68">
        <f t="shared" si="71"/>
        <v>471822</v>
      </c>
      <c r="T105" s="29" t="s">
        <v>14</v>
      </c>
      <c r="U105" s="131">
        <f t="shared" si="72"/>
        <v>146.9</v>
      </c>
      <c r="V105" s="110">
        <f t="shared" si="73"/>
        <v>201.05</v>
      </c>
      <c r="W105" s="110">
        <f t="shared" si="74"/>
        <v>201.05</v>
      </c>
      <c r="X105" s="144">
        <f t="shared" si="75"/>
        <v>192.37</v>
      </c>
      <c r="Y105" s="110">
        <f t="shared" si="76"/>
        <v>201.05</v>
      </c>
      <c r="Z105" s="107">
        <f t="shared" si="77"/>
        <v>201.05</v>
      </c>
      <c r="AA105" s="65"/>
      <c r="AB105" s="80"/>
      <c r="AC105" s="10">
        <f>H105</f>
        <v>201.05</v>
      </c>
      <c r="AD105" s="10">
        <f t="shared" si="79"/>
        <v>170.89999999999998</v>
      </c>
      <c r="AE105" s="10">
        <f>AC105-AD105</f>
        <v>30.150000000000034</v>
      </c>
      <c r="AF105" s="10">
        <f>IF(+AE105&lt;+$AF$55,+AE105,+$AF$55)</f>
        <v>8.68</v>
      </c>
      <c r="AG105" s="9">
        <v>471811</v>
      </c>
      <c r="AH105" s="5">
        <f t="shared" si="83"/>
        <v>130</v>
      </c>
      <c r="AI105" s="9"/>
      <c r="AJ105" s="20">
        <f t="shared" si="81"/>
        <v>146.9</v>
      </c>
    </row>
    <row r="106" spans="1:37" ht="13.5" customHeight="1">
      <c r="A106" s="83"/>
      <c r="B106" s="34"/>
      <c r="C106" s="97"/>
      <c r="D106" s="98"/>
      <c r="E106" s="99"/>
      <c r="F106" s="35"/>
      <c r="G106" s="100"/>
      <c r="H106" s="101"/>
      <c r="I106" s="102"/>
      <c r="J106" s="102"/>
      <c r="K106" s="102"/>
      <c r="L106" s="103"/>
      <c r="M106" s="5"/>
      <c r="N106" s="29"/>
      <c r="P106" s="34"/>
      <c r="Q106" s="97"/>
      <c r="R106" s="98"/>
      <c r="S106" s="99"/>
      <c r="T106" s="35"/>
      <c r="U106" s="100"/>
      <c r="V106" s="101"/>
      <c r="W106" s="102"/>
      <c r="X106" s="102"/>
      <c r="Y106" s="102"/>
      <c r="Z106" s="103"/>
      <c r="AA106" s="5"/>
      <c r="AB106" s="29"/>
      <c r="AJ106" s="20">
        <f t="shared" si="81"/>
        <v>0</v>
      </c>
    </row>
    <row r="107" spans="1:37" ht="13.5" customHeight="1">
      <c r="B107" s="5"/>
      <c r="C107" s="21"/>
      <c r="D107" s="29"/>
      <c r="E107" s="29"/>
      <c r="F107" s="5"/>
      <c r="G107" s="5"/>
      <c r="H107" s="5"/>
      <c r="I107" s="5"/>
      <c r="J107" s="5"/>
      <c r="K107" s="5"/>
      <c r="L107" s="5"/>
      <c r="M107" s="5"/>
      <c r="N107" s="29"/>
      <c r="P107" s="5"/>
      <c r="Q107" s="21"/>
      <c r="R107" s="29"/>
      <c r="S107" s="29"/>
      <c r="T107" s="5"/>
      <c r="U107" s="5"/>
      <c r="V107" s="5"/>
      <c r="W107" s="5"/>
      <c r="X107" s="5"/>
      <c r="Y107" s="5"/>
      <c r="Z107" s="5"/>
      <c r="AA107" s="5"/>
      <c r="AB107" s="29"/>
      <c r="AJ107" s="20"/>
    </row>
    <row r="108" spans="1:37" ht="13.5" customHeight="1">
      <c r="C108" s="1"/>
      <c r="N108" s="28" t="s">
        <v>87</v>
      </c>
      <c r="U108" s="12"/>
      <c r="AB108" s="8" t="str">
        <f>N108</f>
        <v>54</v>
      </c>
    </row>
    <row r="109" spans="1:37" ht="13.5" customHeight="1">
      <c r="B109" s="3" t="s">
        <v>16</v>
      </c>
      <c r="C109" s="1"/>
      <c r="P109" s="3" t="s">
        <v>17</v>
      </c>
      <c r="Q109" s="1"/>
      <c r="AC109" s="18" t="s">
        <v>97</v>
      </c>
    </row>
    <row r="110" spans="1:37" ht="13.5" customHeight="1">
      <c r="C110" s="1"/>
      <c r="Q110" s="1"/>
    </row>
    <row r="111" spans="1:37" ht="34.5" customHeight="1" thickBot="1">
      <c r="B111" s="247" t="s">
        <v>4</v>
      </c>
      <c r="C111" s="237"/>
      <c r="D111" s="237"/>
      <c r="E111" s="237"/>
      <c r="F111" s="237"/>
      <c r="G111" s="238"/>
      <c r="H111" s="160" t="s">
        <v>5</v>
      </c>
      <c r="I111" s="248" t="s">
        <v>77</v>
      </c>
      <c r="J111" s="238"/>
      <c r="K111" s="248" t="s">
        <v>78</v>
      </c>
      <c r="L111" s="240"/>
      <c r="M111" s="115"/>
      <c r="N111" s="67"/>
      <c r="P111" s="247" t="s">
        <v>8</v>
      </c>
      <c r="Q111" s="237"/>
      <c r="R111" s="237"/>
      <c r="S111" s="237"/>
      <c r="T111" s="237"/>
      <c r="U111" s="238"/>
      <c r="V111" s="160" t="s">
        <v>9</v>
      </c>
      <c r="W111" s="248" t="s">
        <v>79</v>
      </c>
      <c r="X111" s="238"/>
      <c r="Y111" s="248" t="s">
        <v>80</v>
      </c>
      <c r="Z111" s="240"/>
      <c r="AA111" s="4"/>
      <c r="AB111" s="67"/>
      <c r="AC111" s="24">
        <f>AK112</f>
        <v>1.216717</v>
      </c>
      <c r="AH111" s="16"/>
      <c r="AI111" s="16">
        <v>43101</v>
      </c>
      <c r="AJ111" s="14" t="s">
        <v>42</v>
      </c>
      <c r="AK111" s="16">
        <v>43466</v>
      </c>
    </row>
    <row r="112" spans="1:37" ht="34.5" customHeight="1" thickBot="1">
      <c r="B112" s="161"/>
      <c r="C112" s="56"/>
      <c r="D112" s="179" t="s">
        <v>81</v>
      </c>
      <c r="E112" s="180" t="s">
        <v>82</v>
      </c>
      <c r="F112" s="56"/>
      <c r="G112" s="119"/>
      <c r="H112" s="130"/>
      <c r="I112" s="181" t="s">
        <v>83</v>
      </c>
      <c r="J112" s="181" t="s">
        <v>84</v>
      </c>
      <c r="K112" s="181" t="s">
        <v>83</v>
      </c>
      <c r="L112" s="182" t="s">
        <v>84</v>
      </c>
      <c r="M112" s="79"/>
      <c r="N112" s="79"/>
      <c r="P112" s="161"/>
      <c r="Q112" s="56"/>
      <c r="R112" s="162" t="s">
        <v>81</v>
      </c>
      <c r="S112" s="163" t="s">
        <v>82</v>
      </c>
      <c r="T112" s="56"/>
      <c r="U112" s="119"/>
      <c r="V112" s="130"/>
      <c r="W112" s="164" t="s">
        <v>37</v>
      </c>
      <c r="X112" s="164" t="s">
        <v>38</v>
      </c>
      <c r="Y112" s="164" t="s">
        <v>37</v>
      </c>
      <c r="Z112" s="165" t="s">
        <v>38</v>
      </c>
      <c r="AA112" s="66"/>
      <c r="AB112" s="81"/>
      <c r="AC112" s="14" t="s">
        <v>30</v>
      </c>
      <c r="AD112" s="8" t="s">
        <v>6</v>
      </c>
      <c r="AE112" s="8" t="s">
        <v>7</v>
      </c>
      <c r="AF112" s="112">
        <v>8.68</v>
      </c>
      <c r="AG112" s="112">
        <v>5.62</v>
      </c>
      <c r="AH112" s="11"/>
      <c r="AI112" s="11">
        <v>1.216717</v>
      </c>
      <c r="AJ112" s="198">
        <v>1</v>
      </c>
      <c r="AK112" s="2">
        <f>ROUND(AI112*AJ112,6)</f>
        <v>1.216717</v>
      </c>
    </row>
    <row r="113" spans="2:36" ht="13.5" customHeight="1">
      <c r="B113" s="183"/>
      <c r="C113" s="89"/>
      <c r="D113" s="184"/>
      <c r="E113" s="91"/>
      <c r="F113" s="92"/>
      <c r="G113" s="93"/>
      <c r="H113" s="185"/>
      <c r="I113" s="185"/>
      <c r="J113" s="186"/>
      <c r="K113" s="185"/>
      <c r="L113" s="187"/>
      <c r="M113" s="6"/>
      <c r="N113" s="67"/>
      <c r="P113" s="166"/>
      <c r="Q113" s="89"/>
      <c r="R113" s="167"/>
      <c r="S113" s="91"/>
      <c r="T113" s="92"/>
      <c r="U113" s="93"/>
      <c r="V113" s="168"/>
      <c r="W113" s="168"/>
      <c r="X113" s="169"/>
      <c r="Y113" s="168"/>
      <c r="Z113" s="170"/>
      <c r="AA113" s="6"/>
      <c r="AB113" s="67"/>
    </row>
    <row r="114" spans="2:36" ht="14.1" customHeight="1">
      <c r="B114" s="108" t="s">
        <v>13</v>
      </c>
      <c r="C114" s="21">
        <f t="shared" ref="C114:C161" si="85">$AC$111</f>
        <v>1.216717</v>
      </c>
      <c r="D114" s="126">
        <v>472076</v>
      </c>
      <c r="E114" s="68">
        <v>472080</v>
      </c>
      <c r="F114" s="29" t="s">
        <v>14</v>
      </c>
      <c r="G114" s="58">
        <v>60</v>
      </c>
      <c r="H114" s="110">
        <f t="shared" ref="H114:H129" si="86">ROUND(C114*G114,2)</f>
        <v>73</v>
      </c>
      <c r="I114" s="110">
        <f t="shared" ref="I114:I129" si="87">$H114</f>
        <v>73</v>
      </c>
      <c r="J114" s="127">
        <f>H114-AF114</f>
        <v>64.319999999999993</v>
      </c>
      <c r="K114" s="110">
        <f t="shared" ref="K114:L129" si="88">$H114</f>
        <v>73</v>
      </c>
      <c r="L114" s="107">
        <f t="shared" si="88"/>
        <v>73</v>
      </c>
      <c r="M114" s="65"/>
      <c r="N114" s="80"/>
      <c r="P114" s="108" t="s">
        <v>13</v>
      </c>
      <c r="Q114" s="21">
        <f t="shared" ref="Q114:Q129" si="89">C114</f>
        <v>1.216717</v>
      </c>
      <c r="R114" s="126">
        <f t="shared" ref="R114:R129" si="90">D114</f>
        <v>472076</v>
      </c>
      <c r="S114" s="68">
        <f t="shared" ref="S114:S129" si="91">E114</f>
        <v>472080</v>
      </c>
      <c r="T114" s="29" t="s">
        <v>14</v>
      </c>
      <c r="U114" s="58">
        <f t="shared" ref="U114:U129" si="92">G114</f>
        <v>60</v>
      </c>
      <c r="V114" s="110">
        <f t="shared" ref="V114:V129" si="93">H114</f>
        <v>73</v>
      </c>
      <c r="W114" s="110">
        <f t="shared" ref="W114:W129" si="94">I114</f>
        <v>73</v>
      </c>
      <c r="X114" s="127">
        <f t="shared" ref="X114:X129" si="95">J114</f>
        <v>64.319999999999993</v>
      </c>
      <c r="Y114" s="110">
        <f t="shared" ref="Y114:Y129" si="96">K114</f>
        <v>73</v>
      </c>
      <c r="Z114" s="107">
        <f t="shared" ref="Z114:Z129" si="97">L114</f>
        <v>73</v>
      </c>
      <c r="AA114" s="65"/>
      <c r="AB114" s="80"/>
      <c r="AC114" s="10">
        <f>H114</f>
        <v>73</v>
      </c>
      <c r="AD114" s="10">
        <f>ROUNDUP(+AC114*0.85,2)</f>
        <v>62.05</v>
      </c>
      <c r="AE114" s="10">
        <f>AC114-AD114</f>
        <v>10.950000000000003</v>
      </c>
      <c r="AF114" s="10">
        <f>IF(+AE114&lt;+$AF$112,+AE114,+$AF$112)</f>
        <v>8.68</v>
      </c>
      <c r="AH114" s="11"/>
      <c r="AI114" s="11"/>
      <c r="AJ114" s="11"/>
    </row>
    <row r="115" spans="2:36" ht="14.1" customHeight="1">
      <c r="B115" s="108" t="s">
        <v>13</v>
      </c>
      <c r="C115" s="21">
        <f t="shared" si="85"/>
        <v>1.216717</v>
      </c>
      <c r="D115" s="109">
        <v>472091</v>
      </c>
      <c r="E115" s="68">
        <v>472102</v>
      </c>
      <c r="F115" s="29" t="s">
        <v>14</v>
      </c>
      <c r="G115" s="58">
        <v>150</v>
      </c>
      <c r="H115" s="110">
        <f t="shared" si="86"/>
        <v>182.51</v>
      </c>
      <c r="I115" s="110">
        <f t="shared" si="87"/>
        <v>182.51</v>
      </c>
      <c r="J115" s="110">
        <f>$H115</f>
        <v>182.51</v>
      </c>
      <c r="K115" s="110">
        <f t="shared" si="88"/>
        <v>182.51</v>
      </c>
      <c r="L115" s="107">
        <f t="shared" si="88"/>
        <v>182.51</v>
      </c>
      <c r="M115" s="65"/>
      <c r="N115" s="80"/>
      <c r="P115" s="108" t="s">
        <v>13</v>
      </c>
      <c r="Q115" s="21">
        <f t="shared" si="89"/>
        <v>1.216717</v>
      </c>
      <c r="R115" s="109">
        <f t="shared" si="90"/>
        <v>472091</v>
      </c>
      <c r="S115" s="68">
        <f t="shared" si="91"/>
        <v>472102</v>
      </c>
      <c r="T115" s="29" t="s">
        <v>14</v>
      </c>
      <c r="U115" s="58">
        <f t="shared" si="92"/>
        <v>150</v>
      </c>
      <c r="V115" s="110">
        <f t="shared" si="93"/>
        <v>182.51</v>
      </c>
      <c r="W115" s="110">
        <f t="shared" si="94"/>
        <v>182.51</v>
      </c>
      <c r="X115" s="110">
        <f t="shared" si="95"/>
        <v>182.51</v>
      </c>
      <c r="Y115" s="110">
        <f t="shared" si="96"/>
        <v>182.51</v>
      </c>
      <c r="Z115" s="107">
        <f t="shared" si="97"/>
        <v>182.51</v>
      </c>
      <c r="AA115" s="65"/>
      <c r="AB115" s="80"/>
      <c r="AD115" s="10"/>
      <c r="AH115" s="11"/>
      <c r="AI115" s="11"/>
      <c r="AJ115" s="11"/>
    </row>
    <row r="116" spans="2:36" ht="14.1" customHeight="1">
      <c r="B116" s="108" t="s">
        <v>13</v>
      </c>
      <c r="C116" s="21">
        <f t="shared" si="85"/>
        <v>1.216717</v>
      </c>
      <c r="D116" s="126">
        <v>472113</v>
      </c>
      <c r="E116" s="68">
        <v>472124</v>
      </c>
      <c r="F116" s="29" t="s">
        <v>14</v>
      </c>
      <c r="G116" s="58">
        <v>40</v>
      </c>
      <c r="H116" s="110">
        <f t="shared" si="86"/>
        <v>48.67</v>
      </c>
      <c r="I116" s="110">
        <f t="shared" si="87"/>
        <v>48.67</v>
      </c>
      <c r="J116" s="127">
        <f>H116-AF116</f>
        <v>41.37</v>
      </c>
      <c r="K116" s="110">
        <f t="shared" si="88"/>
        <v>48.67</v>
      </c>
      <c r="L116" s="107">
        <f t="shared" si="88"/>
        <v>48.67</v>
      </c>
      <c r="M116" s="65"/>
      <c r="N116" s="80"/>
      <c r="P116" s="108" t="s">
        <v>13</v>
      </c>
      <c r="Q116" s="21">
        <f t="shared" si="89"/>
        <v>1.216717</v>
      </c>
      <c r="R116" s="126">
        <f t="shared" si="90"/>
        <v>472113</v>
      </c>
      <c r="S116" s="68">
        <f t="shared" si="91"/>
        <v>472124</v>
      </c>
      <c r="T116" s="29" t="s">
        <v>14</v>
      </c>
      <c r="U116" s="58">
        <f t="shared" si="92"/>
        <v>40</v>
      </c>
      <c r="V116" s="110">
        <f t="shared" si="93"/>
        <v>48.67</v>
      </c>
      <c r="W116" s="110">
        <f t="shared" si="94"/>
        <v>48.67</v>
      </c>
      <c r="X116" s="127">
        <f t="shared" si="95"/>
        <v>41.37</v>
      </c>
      <c r="Y116" s="110">
        <f t="shared" si="96"/>
        <v>48.67</v>
      </c>
      <c r="Z116" s="107">
        <f t="shared" si="97"/>
        <v>48.67</v>
      </c>
      <c r="AA116" s="65"/>
      <c r="AB116" s="80"/>
      <c r="AC116" s="10">
        <f>H116</f>
        <v>48.67</v>
      </c>
      <c r="AD116" s="10">
        <f t="shared" ref="AD116:AD137" si="98">ROUNDUP(+AC116*0.85,2)</f>
        <v>41.37</v>
      </c>
      <c r="AE116" s="10">
        <f>AC116-AD116</f>
        <v>7.3000000000000043</v>
      </c>
      <c r="AF116" s="10">
        <f>IF(+AE116&lt;+$AF$112,+AE116,+$AF$112)</f>
        <v>7.3000000000000043</v>
      </c>
    </row>
    <row r="117" spans="2:36" ht="14.1" customHeight="1">
      <c r="B117" s="108" t="s">
        <v>13</v>
      </c>
      <c r="C117" s="21">
        <f t="shared" si="85"/>
        <v>1.216717</v>
      </c>
      <c r="D117" s="126">
        <v>472356</v>
      </c>
      <c r="E117" s="68">
        <v>472360</v>
      </c>
      <c r="F117" s="29" t="s">
        <v>14</v>
      </c>
      <c r="G117" s="58">
        <v>51</v>
      </c>
      <c r="H117" s="110">
        <f t="shared" si="86"/>
        <v>62.05</v>
      </c>
      <c r="I117" s="110">
        <f t="shared" si="87"/>
        <v>62.05</v>
      </c>
      <c r="J117" s="127">
        <f>H117-AF117</f>
        <v>53.37</v>
      </c>
      <c r="K117" s="110">
        <f t="shared" si="88"/>
        <v>62.05</v>
      </c>
      <c r="L117" s="107">
        <f t="shared" si="88"/>
        <v>62.05</v>
      </c>
      <c r="M117" s="65"/>
      <c r="N117" s="80"/>
      <c r="P117" s="108" t="s">
        <v>13</v>
      </c>
      <c r="Q117" s="21">
        <f t="shared" si="89"/>
        <v>1.216717</v>
      </c>
      <c r="R117" s="126">
        <f t="shared" si="90"/>
        <v>472356</v>
      </c>
      <c r="S117" s="68">
        <f t="shared" si="91"/>
        <v>472360</v>
      </c>
      <c r="T117" s="29" t="s">
        <v>14</v>
      </c>
      <c r="U117" s="58">
        <f t="shared" si="92"/>
        <v>51</v>
      </c>
      <c r="V117" s="110">
        <f t="shared" si="93"/>
        <v>62.05</v>
      </c>
      <c r="W117" s="110">
        <f t="shared" si="94"/>
        <v>62.05</v>
      </c>
      <c r="X117" s="127">
        <f t="shared" si="95"/>
        <v>53.37</v>
      </c>
      <c r="Y117" s="110">
        <f t="shared" si="96"/>
        <v>62.05</v>
      </c>
      <c r="Z117" s="107">
        <f t="shared" si="97"/>
        <v>62.05</v>
      </c>
      <c r="AA117" s="65"/>
      <c r="AB117" s="80"/>
      <c r="AC117" s="10">
        <f>H117</f>
        <v>62.05</v>
      </c>
      <c r="AD117" s="10">
        <f t="shared" si="98"/>
        <v>52.75</v>
      </c>
      <c r="AE117" s="10">
        <f>AC117-AD117</f>
        <v>9.2999999999999972</v>
      </c>
      <c r="AF117" s="10">
        <f>IF(+AE117&lt;+$AF$112,+AE117,+$AF$112)</f>
        <v>8.68</v>
      </c>
    </row>
    <row r="118" spans="2:36" ht="14.1" customHeight="1">
      <c r="B118" s="108" t="s">
        <v>13</v>
      </c>
      <c r="C118" s="21">
        <f t="shared" si="85"/>
        <v>1.216717</v>
      </c>
      <c r="D118" s="109">
        <v>472393</v>
      </c>
      <c r="E118" s="68">
        <v>472404</v>
      </c>
      <c r="F118" s="29" t="s">
        <v>14</v>
      </c>
      <c r="G118" s="58">
        <v>50</v>
      </c>
      <c r="H118" s="110">
        <f t="shared" si="86"/>
        <v>60.84</v>
      </c>
      <c r="I118" s="110">
        <f t="shared" si="87"/>
        <v>60.84</v>
      </c>
      <c r="J118" s="110">
        <f>$H118</f>
        <v>60.84</v>
      </c>
      <c r="K118" s="110">
        <f t="shared" si="88"/>
        <v>60.84</v>
      </c>
      <c r="L118" s="107">
        <f t="shared" si="88"/>
        <v>60.84</v>
      </c>
      <c r="M118" s="65"/>
      <c r="N118" s="80"/>
      <c r="P118" s="108" t="s">
        <v>13</v>
      </c>
      <c r="Q118" s="21">
        <f t="shared" si="89"/>
        <v>1.216717</v>
      </c>
      <c r="R118" s="109">
        <f t="shared" si="90"/>
        <v>472393</v>
      </c>
      <c r="S118" s="68">
        <f t="shared" si="91"/>
        <v>472404</v>
      </c>
      <c r="T118" s="29" t="s">
        <v>14</v>
      </c>
      <c r="U118" s="58">
        <f t="shared" si="92"/>
        <v>50</v>
      </c>
      <c r="V118" s="110">
        <f t="shared" si="93"/>
        <v>60.84</v>
      </c>
      <c r="W118" s="110">
        <f t="shared" si="94"/>
        <v>60.84</v>
      </c>
      <c r="X118" s="110">
        <f t="shared" si="95"/>
        <v>60.84</v>
      </c>
      <c r="Y118" s="110">
        <f t="shared" si="96"/>
        <v>60.84</v>
      </c>
      <c r="Z118" s="107">
        <f t="shared" si="97"/>
        <v>60.84</v>
      </c>
      <c r="AA118" s="65"/>
      <c r="AB118" s="80"/>
      <c r="AD118" s="10"/>
    </row>
    <row r="119" spans="2:36" ht="14.1" customHeight="1">
      <c r="B119" s="108" t="s">
        <v>13</v>
      </c>
      <c r="C119" s="21">
        <f t="shared" si="85"/>
        <v>1.216717</v>
      </c>
      <c r="D119" s="126">
        <v>472452</v>
      </c>
      <c r="E119" s="68">
        <v>472463</v>
      </c>
      <c r="F119" s="29" t="s">
        <v>14</v>
      </c>
      <c r="G119" s="58">
        <v>40</v>
      </c>
      <c r="H119" s="110">
        <f t="shared" si="86"/>
        <v>48.67</v>
      </c>
      <c r="I119" s="110">
        <f t="shared" si="87"/>
        <v>48.67</v>
      </c>
      <c r="J119" s="127">
        <f>H119-AF119</f>
        <v>41.37</v>
      </c>
      <c r="K119" s="110">
        <f t="shared" si="88"/>
        <v>48.67</v>
      </c>
      <c r="L119" s="107">
        <f t="shared" si="88"/>
        <v>48.67</v>
      </c>
      <c r="M119" s="65"/>
      <c r="N119" s="80"/>
      <c r="P119" s="108" t="s">
        <v>13</v>
      </c>
      <c r="Q119" s="21">
        <f t="shared" si="89"/>
        <v>1.216717</v>
      </c>
      <c r="R119" s="126">
        <f t="shared" si="90"/>
        <v>472452</v>
      </c>
      <c r="S119" s="68">
        <f t="shared" si="91"/>
        <v>472463</v>
      </c>
      <c r="T119" s="29" t="s">
        <v>14</v>
      </c>
      <c r="U119" s="58">
        <f t="shared" si="92"/>
        <v>40</v>
      </c>
      <c r="V119" s="110">
        <f t="shared" si="93"/>
        <v>48.67</v>
      </c>
      <c r="W119" s="110">
        <f t="shared" si="94"/>
        <v>48.67</v>
      </c>
      <c r="X119" s="127">
        <f t="shared" si="95"/>
        <v>41.37</v>
      </c>
      <c r="Y119" s="110">
        <f t="shared" si="96"/>
        <v>48.67</v>
      </c>
      <c r="Z119" s="107">
        <f t="shared" si="97"/>
        <v>48.67</v>
      </c>
      <c r="AA119" s="65"/>
      <c r="AB119" s="80"/>
      <c r="AC119" s="10">
        <f>H119</f>
        <v>48.67</v>
      </c>
      <c r="AD119" s="10">
        <f t="shared" si="98"/>
        <v>41.37</v>
      </c>
      <c r="AE119" s="10">
        <f>AC119-AD119</f>
        <v>7.3000000000000043</v>
      </c>
      <c r="AF119" s="10">
        <f>IF(+AE119&lt;+$AF$112,+AE119,+$AF$112)</f>
        <v>7.3000000000000043</v>
      </c>
    </row>
    <row r="120" spans="2:36" ht="14.1" customHeight="1">
      <c r="B120" s="108" t="s">
        <v>13</v>
      </c>
      <c r="C120" s="21">
        <f t="shared" si="85"/>
        <v>1.216717</v>
      </c>
      <c r="D120" s="109">
        <v>472496</v>
      </c>
      <c r="E120" s="68">
        <v>472500</v>
      </c>
      <c r="F120" s="29" t="s">
        <v>14</v>
      </c>
      <c r="G120" s="58">
        <v>90</v>
      </c>
      <c r="H120" s="110">
        <f t="shared" si="86"/>
        <v>109.5</v>
      </c>
      <c r="I120" s="110">
        <f t="shared" si="87"/>
        <v>109.5</v>
      </c>
      <c r="J120" s="110">
        <f>$H120</f>
        <v>109.5</v>
      </c>
      <c r="K120" s="110">
        <f t="shared" si="88"/>
        <v>109.5</v>
      </c>
      <c r="L120" s="107">
        <f t="shared" si="88"/>
        <v>109.5</v>
      </c>
      <c r="M120" s="65"/>
      <c r="N120" s="80"/>
      <c r="P120" s="108" t="s">
        <v>13</v>
      </c>
      <c r="Q120" s="21">
        <f t="shared" si="89"/>
        <v>1.216717</v>
      </c>
      <c r="R120" s="109">
        <f t="shared" si="90"/>
        <v>472496</v>
      </c>
      <c r="S120" s="68">
        <f t="shared" si="91"/>
        <v>472500</v>
      </c>
      <c r="T120" s="29" t="s">
        <v>14</v>
      </c>
      <c r="U120" s="58">
        <f t="shared" si="92"/>
        <v>90</v>
      </c>
      <c r="V120" s="110">
        <f t="shared" si="93"/>
        <v>109.5</v>
      </c>
      <c r="W120" s="110">
        <f t="shared" si="94"/>
        <v>109.5</v>
      </c>
      <c r="X120" s="110">
        <f t="shared" si="95"/>
        <v>109.5</v>
      </c>
      <c r="Y120" s="110">
        <f t="shared" si="96"/>
        <v>109.5</v>
      </c>
      <c r="Z120" s="107">
        <f t="shared" si="97"/>
        <v>109.5</v>
      </c>
      <c r="AA120" s="65"/>
      <c r="AB120" s="80"/>
      <c r="AD120" s="10"/>
    </row>
    <row r="121" spans="2:36" ht="14.1" customHeight="1">
      <c r="B121" s="108" t="s">
        <v>13</v>
      </c>
      <c r="C121" s="21">
        <f t="shared" si="85"/>
        <v>1.216717</v>
      </c>
      <c r="D121" s="126">
        <v>473012</v>
      </c>
      <c r="E121" s="68">
        <v>473023</v>
      </c>
      <c r="F121" s="29" t="s">
        <v>14</v>
      </c>
      <c r="G121" s="58">
        <v>24</v>
      </c>
      <c r="H121" s="110">
        <f t="shared" si="86"/>
        <v>29.2</v>
      </c>
      <c r="I121" s="110">
        <f t="shared" si="87"/>
        <v>29.2</v>
      </c>
      <c r="J121" s="127">
        <f t="shared" ref="J121:J124" si="99">H121-AF121</f>
        <v>24.82</v>
      </c>
      <c r="K121" s="110">
        <f t="shared" si="88"/>
        <v>29.2</v>
      </c>
      <c r="L121" s="107">
        <f t="shared" si="88"/>
        <v>29.2</v>
      </c>
      <c r="M121" s="65"/>
      <c r="N121" s="80"/>
      <c r="P121" s="108" t="s">
        <v>13</v>
      </c>
      <c r="Q121" s="21">
        <f t="shared" si="89"/>
        <v>1.216717</v>
      </c>
      <c r="R121" s="126">
        <f t="shared" si="90"/>
        <v>473012</v>
      </c>
      <c r="S121" s="68">
        <f t="shared" si="91"/>
        <v>473023</v>
      </c>
      <c r="T121" s="29" t="s">
        <v>14</v>
      </c>
      <c r="U121" s="58">
        <f t="shared" si="92"/>
        <v>24</v>
      </c>
      <c r="V121" s="110">
        <f t="shared" si="93"/>
        <v>29.2</v>
      </c>
      <c r="W121" s="110">
        <f t="shared" si="94"/>
        <v>29.2</v>
      </c>
      <c r="X121" s="127">
        <f t="shared" si="95"/>
        <v>24.82</v>
      </c>
      <c r="Y121" s="110">
        <f t="shared" si="96"/>
        <v>29.2</v>
      </c>
      <c r="Z121" s="107">
        <f t="shared" si="97"/>
        <v>29.2</v>
      </c>
      <c r="AA121" s="65"/>
      <c r="AB121" s="80"/>
      <c r="AC121" s="10">
        <f t="shared" ref="AC121:AC125" si="100">H121</f>
        <v>29.2</v>
      </c>
      <c r="AD121" s="10">
        <f t="shared" si="98"/>
        <v>24.82</v>
      </c>
      <c r="AE121" s="10">
        <f t="shared" ref="AE121:AE125" si="101">AC121-AD121</f>
        <v>4.379999999999999</v>
      </c>
      <c r="AF121" s="10">
        <f>IF(+AE121&lt;+$AF$112,+AE121,+$AF$112)</f>
        <v>4.379999999999999</v>
      </c>
    </row>
    <row r="122" spans="2:36" ht="14.1" customHeight="1">
      <c r="B122" s="108" t="s">
        <v>13</v>
      </c>
      <c r="C122" s="21">
        <f t="shared" si="85"/>
        <v>1.216717</v>
      </c>
      <c r="D122" s="126">
        <v>473034</v>
      </c>
      <c r="E122" s="68">
        <v>473045</v>
      </c>
      <c r="F122" s="29" t="s">
        <v>14</v>
      </c>
      <c r="G122" s="58">
        <v>60</v>
      </c>
      <c r="H122" s="110">
        <f t="shared" si="86"/>
        <v>73</v>
      </c>
      <c r="I122" s="110">
        <f t="shared" si="87"/>
        <v>73</v>
      </c>
      <c r="J122" s="127">
        <f t="shared" si="99"/>
        <v>64.319999999999993</v>
      </c>
      <c r="K122" s="110">
        <f t="shared" si="88"/>
        <v>73</v>
      </c>
      <c r="L122" s="107">
        <f t="shared" si="88"/>
        <v>73</v>
      </c>
      <c r="M122" s="65"/>
      <c r="N122" s="80"/>
      <c r="P122" s="108" t="s">
        <v>13</v>
      </c>
      <c r="Q122" s="21">
        <f t="shared" si="89"/>
        <v>1.216717</v>
      </c>
      <c r="R122" s="126">
        <f t="shared" si="90"/>
        <v>473034</v>
      </c>
      <c r="S122" s="68">
        <f t="shared" si="91"/>
        <v>473045</v>
      </c>
      <c r="T122" s="29" t="s">
        <v>14</v>
      </c>
      <c r="U122" s="58">
        <f t="shared" si="92"/>
        <v>60</v>
      </c>
      <c r="V122" s="110">
        <f t="shared" si="93"/>
        <v>73</v>
      </c>
      <c r="W122" s="110">
        <f t="shared" si="94"/>
        <v>73</v>
      </c>
      <c r="X122" s="127">
        <f t="shared" si="95"/>
        <v>64.319999999999993</v>
      </c>
      <c r="Y122" s="110">
        <f t="shared" si="96"/>
        <v>73</v>
      </c>
      <c r="Z122" s="107">
        <f t="shared" si="97"/>
        <v>73</v>
      </c>
      <c r="AA122" s="65"/>
      <c r="AB122" s="80"/>
      <c r="AC122" s="10">
        <f t="shared" si="100"/>
        <v>73</v>
      </c>
      <c r="AD122" s="10">
        <f t="shared" si="98"/>
        <v>62.05</v>
      </c>
      <c r="AE122" s="10">
        <f t="shared" si="101"/>
        <v>10.950000000000003</v>
      </c>
      <c r="AF122" s="10">
        <f>IF(+AE122&lt;+$AF$112,+AE122,+$AF$112)</f>
        <v>8.68</v>
      </c>
    </row>
    <row r="123" spans="2:36" ht="14.1" customHeight="1">
      <c r="B123" s="108" t="s">
        <v>13</v>
      </c>
      <c r="C123" s="21">
        <f t="shared" si="85"/>
        <v>1.216717</v>
      </c>
      <c r="D123" s="126">
        <v>473056</v>
      </c>
      <c r="E123" s="68">
        <v>473060</v>
      </c>
      <c r="F123" s="29" t="s">
        <v>14</v>
      </c>
      <c r="G123" s="58">
        <v>106</v>
      </c>
      <c r="H123" s="110">
        <f t="shared" si="86"/>
        <v>128.97</v>
      </c>
      <c r="I123" s="110">
        <f t="shared" si="87"/>
        <v>128.97</v>
      </c>
      <c r="J123" s="127">
        <f t="shared" si="99"/>
        <v>120.28999999999999</v>
      </c>
      <c r="K123" s="110">
        <f t="shared" si="88"/>
        <v>128.97</v>
      </c>
      <c r="L123" s="107">
        <f t="shared" si="88"/>
        <v>128.97</v>
      </c>
      <c r="M123" s="65"/>
      <c r="N123" s="80"/>
      <c r="P123" s="108" t="s">
        <v>13</v>
      </c>
      <c r="Q123" s="21">
        <f t="shared" si="89"/>
        <v>1.216717</v>
      </c>
      <c r="R123" s="126">
        <f t="shared" si="90"/>
        <v>473056</v>
      </c>
      <c r="S123" s="68">
        <f t="shared" si="91"/>
        <v>473060</v>
      </c>
      <c r="T123" s="29" t="s">
        <v>14</v>
      </c>
      <c r="U123" s="58">
        <f t="shared" si="92"/>
        <v>106</v>
      </c>
      <c r="V123" s="110">
        <f t="shared" si="93"/>
        <v>128.97</v>
      </c>
      <c r="W123" s="110">
        <f t="shared" si="94"/>
        <v>128.97</v>
      </c>
      <c r="X123" s="127">
        <f t="shared" si="95"/>
        <v>120.28999999999999</v>
      </c>
      <c r="Y123" s="110">
        <f t="shared" si="96"/>
        <v>128.97</v>
      </c>
      <c r="Z123" s="107">
        <f t="shared" si="97"/>
        <v>128.97</v>
      </c>
      <c r="AA123" s="65"/>
      <c r="AB123" s="80"/>
      <c r="AC123" s="10">
        <f t="shared" si="100"/>
        <v>128.97</v>
      </c>
      <c r="AD123" s="10">
        <f t="shared" si="98"/>
        <v>109.63000000000001</v>
      </c>
      <c r="AE123" s="10">
        <f t="shared" si="101"/>
        <v>19.339999999999989</v>
      </c>
      <c r="AF123" s="10">
        <f>IF(+AE123&lt;+$AF$112,+AE123,+$AF$112)</f>
        <v>8.68</v>
      </c>
    </row>
    <row r="124" spans="2:36" ht="14.1" customHeight="1">
      <c r="B124" s="108" t="s">
        <v>13</v>
      </c>
      <c r="C124" s="21">
        <f t="shared" si="85"/>
        <v>1.216717</v>
      </c>
      <c r="D124" s="126">
        <v>473093</v>
      </c>
      <c r="E124" s="68">
        <v>473104</v>
      </c>
      <c r="F124" s="29" t="s">
        <v>14</v>
      </c>
      <c r="G124" s="58">
        <v>138</v>
      </c>
      <c r="H124" s="110">
        <f t="shared" si="86"/>
        <v>167.91</v>
      </c>
      <c r="I124" s="110">
        <f t="shared" si="87"/>
        <v>167.91</v>
      </c>
      <c r="J124" s="127">
        <f t="shared" si="99"/>
        <v>159.22999999999999</v>
      </c>
      <c r="K124" s="110">
        <f t="shared" si="88"/>
        <v>167.91</v>
      </c>
      <c r="L124" s="107">
        <f t="shared" si="88"/>
        <v>167.91</v>
      </c>
      <c r="M124" s="65"/>
      <c r="N124" s="80"/>
      <c r="P124" s="108" t="s">
        <v>13</v>
      </c>
      <c r="Q124" s="21">
        <f t="shared" si="89"/>
        <v>1.216717</v>
      </c>
      <c r="R124" s="126">
        <f t="shared" si="90"/>
        <v>473093</v>
      </c>
      <c r="S124" s="68">
        <f t="shared" si="91"/>
        <v>473104</v>
      </c>
      <c r="T124" s="29" t="s">
        <v>14</v>
      </c>
      <c r="U124" s="58">
        <f t="shared" si="92"/>
        <v>138</v>
      </c>
      <c r="V124" s="110">
        <f t="shared" si="93"/>
        <v>167.91</v>
      </c>
      <c r="W124" s="110">
        <f t="shared" si="94"/>
        <v>167.91</v>
      </c>
      <c r="X124" s="127">
        <f t="shared" si="95"/>
        <v>159.22999999999999</v>
      </c>
      <c r="Y124" s="110">
        <f t="shared" si="96"/>
        <v>167.91</v>
      </c>
      <c r="Z124" s="107">
        <f t="shared" si="97"/>
        <v>167.91</v>
      </c>
      <c r="AA124" s="65"/>
      <c r="AB124" s="80"/>
      <c r="AC124" s="10">
        <f t="shared" si="100"/>
        <v>167.91</v>
      </c>
      <c r="AD124" s="10">
        <f t="shared" si="98"/>
        <v>142.72999999999999</v>
      </c>
      <c r="AE124" s="10">
        <f t="shared" si="101"/>
        <v>25.180000000000007</v>
      </c>
      <c r="AF124" s="10">
        <f>IF(+AE124&lt;+$AF$112,+AE124,+$AF$112)</f>
        <v>8.68</v>
      </c>
    </row>
    <row r="125" spans="2:36" ht="14.1" customHeight="1">
      <c r="B125" s="108" t="s">
        <v>13</v>
      </c>
      <c r="C125" s="21">
        <f t="shared" si="85"/>
        <v>1.216717</v>
      </c>
      <c r="D125" s="126">
        <v>473174</v>
      </c>
      <c r="E125" s="68">
        <v>473185</v>
      </c>
      <c r="F125" s="29" t="s">
        <v>14</v>
      </c>
      <c r="G125" s="58">
        <v>141</v>
      </c>
      <c r="H125" s="110">
        <f t="shared" si="86"/>
        <v>171.56</v>
      </c>
      <c r="I125" s="110">
        <f t="shared" si="87"/>
        <v>171.56</v>
      </c>
      <c r="J125" s="127">
        <f>H125-AG125</f>
        <v>165.94</v>
      </c>
      <c r="K125" s="110">
        <f t="shared" si="88"/>
        <v>171.56</v>
      </c>
      <c r="L125" s="107">
        <f t="shared" si="88"/>
        <v>171.56</v>
      </c>
      <c r="M125" s="65"/>
      <c r="N125" s="80"/>
      <c r="P125" s="108" t="s">
        <v>13</v>
      </c>
      <c r="Q125" s="21">
        <f t="shared" si="89"/>
        <v>1.216717</v>
      </c>
      <c r="R125" s="126">
        <f t="shared" si="90"/>
        <v>473174</v>
      </c>
      <c r="S125" s="68">
        <f t="shared" si="91"/>
        <v>473185</v>
      </c>
      <c r="T125" s="29" t="s">
        <v>14</v>
      </c>
      <c r="U125" s="58">
        <f t="shared" si="92"/>
        <v>141</v>
      </c>
      <c r="V125" s="110">
        <f t="shared" si="93"/>
        <v>171.56</v>
      </c>
      <c r="W125" s="110">
        <f t="shared" si="94"/>
        <v>171.56</v>
      </c>
      <c r="X125" s="127">
        <f t="shared" si="95"/>
        <v>165.94</v>
      </c>
      <c r="Y125" s="110">
        <f t="shared" si="96"/>
        <v>171.56</v>
      </c>
      <c r="Z125" s="107">
        <f t="shared" si="97"/>
        <v>171.56</v>
      </c>
      <c r="AA125" s="65"/>
      <c r="AB125" s="80"/>
      <c r="AC125" s="10">
        <f t="shared" si="100"/>
        <v>171.56</v>
      </c>
      <c r="AD125" s="10">
        <f t="shared" si="98"/>
        <v>145.82999999999998</v>
      </c>
      <c r="AE125" s="10">
        <f t="shared" si="101"/>
        <v>25.730000000000018</v>
      </c>
      <c r="AG125" s="10">
        <f>IF(+AE125&lt;+$AG$112,+AE125,+$AG$112)</f>
        <v>5.62</v>
      </c>
    </row>
    <row r="126" spans="2:36" ht="14.1" customHeight="1">
      <c r="B126" s="108" t="s">
        <v>13</v>
      </c>
      <c r="C126" s="21">
        <f t="shared" si="85"/>
        <v>1.216717</v>
      </c>
      <c r="D126" s="109">
        <v>473211</v>
      </c>
      <c r="E126" s="68">
        <v>473222</v>
      </c>
      <c r="F126" s="29" t="s">
        <v>14</v>
      </c>
      <c r="G126" s="58">
        <v>100</v>
      </c>
      <c r="H126" s="110">
        <f t="shared" si="86"/>
        <v>121.67</v>
      </c>
      <c r="I126" s="110">
        <f t="shared" si="87"/>
        <v>121.67</v>
      </c>
      <c r="J126" s="110">
        <f>$H126</f>
        <v>121.67</v>
      </c>
      <c r="K126" s="110">
        <f t="shared" si="88"/>
        <v>121.67</v>
      </c>
      <c r="L126" s="107">
        <f t="shared" si="88"/>
        <v>121.67</v>
      </c>
      <c r="M126" s="65"/>
      <c r="N126" s="80"/>
      <c r="P126" s="108" t="s">
        <v>13</v>
      </c>
      <c r="Q126" s="21">
        <f t="shared" si="89"/>
        <v>1.216717</v>
      </c>
      <c r="R126" s="109">
        <f t="shared" si="90"/>
        <v>473211</v>
      </c>
      <c r="S126" s="68">
        <f t="shared" si="91"/>
        <v>473222</v>
      </c>
      <c r="T126" s="29" t="s">
        <v>14</v>
      </c>
      <c r="U126" s="58">
        <f t="shared" si="92"/>
        <v>100</v>
      </c>
      <c r="V126" s="110">
        <f t="shared" si="93"/>
        <v>121.67</v>
      </c>
      <c r="W126" s="110">
        <f t="shared" si="94"/>
        <v>121.67</v>
      </c>
      <c r="X126" s="110">
        <f t="shared" si="95"/>
        <v>121.67</v>
      </c>
      <c r="Y126" s="110">
        <f t="shared" si="96"/>
        <v>121.67</v>
      </c>
      <c r="Z126" s="107">
        <f t="shared" si="97"/>
        <v>121.67</v>
      </c>
      <c r="AA126" s="65"/>
      <c r="AB126" s="80"/>
      <c r="AD126" s="10"/>
    </row>
    <row r="127" spans="2:36" ht="14.1" customHeight="1">
      <c r="B127" s="108" t="s">
        <v>13</v>
      </c>
      <c r="C127" s="21">
        <f t="shared" si="85"/>
        <v>1.216717</v>
      </c>
      <c r="D127" s="126">
        <v>473255</v>
      </c>
      <c r="E127" s="68">
        <v>473266</v>
      </c>
      <c r="F127" s="29" t="s">
        <v>14</v>
      </c>
      <c r="G127" s="58">
        <v>146</v>
      </c>
      <c r="H127" s="110">
        <f t="shared" si="86"/>
        <v>177.64</v>
      </c>
      <c r="I127" s="110">
        <f t="shared" si="87"/>
        <v>177.64</v>
      </c>
      <c r="J127" s="127">
        <f>H127-AF127</f>
        <v>168.95999999999998</v>
      </c>
      <c r="K127" s="110">
        <f t="shared" si="88"/>
        <v>177.64</v>
      </c>
      <c r="L127" s="107">
        <f t="shared" si="88"/>
        <v>177.64</v>
      </c>
      <c r="M127" s="65"/>
      <c r="N127" s="80"/>
      <c r="P127" s="108" t="s">
        <v>13</v>
      </c>
      <c r="Q127" s="21">
        <f t="shared" si="89"/>
        <v>1.216717</v>
      </c>
      <c r="R127" s="126">
        <f t="shared" si="90"/>
        <v>473255</v>
      </c>
      <c r="S127" s="68">
        <f t="shared" si="91"/>
        <v>473266</v>
      </c>
      <c r="T127" s="29" t="s">
        <v>14</v>
      </c>
      <c r="U127" s="58">
        <f t="shared" si="92"/>
        <v>146</v>
      </c>
      <c r="V127" s="110">
        <f t="shared" si="93"/>
        <v>177.64</v>
      </c>
      <c r="W127" s="110">
        <f t="shared" si="94"/>
        <v>177.64</v>
      </c>
      <c r="X127" s="127">
        <f t="shared" si="95"/>
        <v>168.95999999999998</v>
      </c>
      <c r="Y127" s="110">
        <f t="shared" si="96"/>
        <v>177.64</v>
      </c>
      <c r="Z127" s="107">
        <f t="shared" si="97"/>
        <v>177.64</v>
      </c>
      <c r="AA127" s="65"/>
      <c r="AB127" s="80"/>
      <c r="AC127" s="10">
        <f>H127</f>
        <v>177.64</v>
      </c>
      <c r="AD127" s="10">
        <f t="shared" si="98"/>
        <v>151</v>
      </c>
      <c r="AE127" s="10">
        <f>AC127-AD127</f>
        <v>26.639999999999986</v>
      </c>
      <c r="AF127" s="10">
        <f>IF(+AE127&lt;+$AF$112,+AE127,+$AF$112)</f>
        <v>8.68</v>
      </c>
    </row>
    <row r="128" spans="2:36" ht="14.1" customHeight="1">
      <c r="B128" s="108" t="s">
        <v>13</v>
      </c>
      <c r="C128" s="21">
        <f t="shared" si="85"/>
        <v>1.216717</v>
      </c>
      <c r="D128" s="109">
        <v>473270</v>
      </c>
      <c r="E128" s="68">
        <v>473281</v>
      </c>
      <c r="F128" s="29" t="s">
        <v>14</v>
      </c>
      <c r="G128" s="58">
        <v>118</v>
      </c>
      <c r="H128" s="110">
        <f t="shared" si="86"/>
        <v>143.57</v>
      </c>
      <c r="I128" s="110">
        <f t="shared" si="87"/>
        <v>143.57</v>
      </c>
      <c r="J128" s="110">
        <f>$H128</f>
        <v>143.57</v>
      </c>
      <c r="K128" s="110">
        <f t="shared" si="88"/>
        <v>143.57</v>
      </c>
      <c r="L128" s="107">
        <f t="shared" si="88"/>
        <v>143.57</v>
      </c>
      <c r="M128" s="65"/>
      <c r="N128" s="80"/>
      <c r="P128" s="108" t="s">
        <v>13</v>
      </c>
      <c r="Q128" s="21">
        <f t="shared" si="89"/>
        <v>1.216717</v>
      </c>
      <c r="R128" s="109">
        <f t="shared" si="90"/>
        <v>473270</v>
      </c>
      <c r="S128" s="68">
        <f t="shared" si="91"/>
        <v>473281</v>
      </c>
      <c r="T128" s="29" t="s">
        <v>14</v>
      </c>
      <c r="U128" s="58">
        <f t="shared" si="92"/>
        <v>118</v>
      </c>
      <c r="V128" s="110">
        <f t="shared" si="93"/>
        <v>143.57</v>
      </c>
      <c r="W128" s="110">
        <f t="shared" si="94"/>
        <v>143.57</v>
      </c>
      <c r="X128" s="110">
        <f t="shared" si="95"/>
        <v>143.57</v>
      </c>
      <c r="Y128" s="110">
        <f t="shared" si="96"/>
        <v>143.57</v>
      </c>
      <c r="Z128" s="107">
        <f t="shared" si="97"/>
        <v>143.57</v>
      </c>
      <c r="AA128" s="65"/>
      <c r="AB128" s="80"/>
      <c r="AD128" s="10"/>
    </row>
    <row r="129" spans="2:32" ht="14.1" customHeight="1">
      <c r="B129" s="108" t="s">
        <v>13</v>
      </c>
      <c r="C129" s="21">
        <f t="shared" si="85"/>
        <v>1.216717</v>
      </c>
      <c r="D129" s="109">
        <v>473292</v>
      </c>
      <c r="E129" s="68">
        <v>473303</v>
      </c>
      <c r="F129" s="29" t="s">
        <v>14</v>
      </c>
      <c r="G129" s="58">
        <v>104</v>
      </c>
      <c r="H129" s="110">
        <f t="shared" si="86"/>
        <v>126.54</v>
      </c>
      <c r="I129" s="110">
        <f t="shared" si="87"/>
        <v>126.54</v>
      </c>
      <c r="J129" s="110">
        <f>$H129</f>
        <v>126.54</v>
      </c>
      <c r="K129" s="110">
        <f t="shared" si="88"/>
        <v>126.54</v>
      </c>
      <c r="L129" s="107">
        <f t="shared" si="88"/>
        <v>126.54</v>
      </c>
      <c r="M129" s="65"/>
      <c r="N129" s="80"/>
      <c r="P129" s="108" t="s">
        <v>13</v>
      </c>
      <c r="Q129" s="21">
        <f t="shared" si="89"/>
        <v>1.216717</v>
      </c>
      <c r="R129" s="109">
        <f t="shared" si="90"/>
        <v>473292</v>
      </c>
      <c r="S129" s="68">
        <f t="shared" si="91"/>
        <v>473303</v>
      </c>
      <c r="T129" s="29" t="s">
        <v>14</v>
      </c>
      <c r="U129" s="58">
        <f t="shared" si="92"/>
        <v>104</v>
      </c>
      <c r="V129" s="110">
        <f t="shared" si="93"/>
        <v>126.54</v>
      </c>
      <c r="W129" s="110">
        <f t="shared" si="94"/>
        <v>126.54</v>
      </c>
      <c r="X129" s="110">
        <f t="shared" si="95"/>
        <v>126.54</v>
      </c>
      <c r="Y129" s="110">
        <f t="shared" si="96"/>
        <v>126.54</v>
      </c>
      <c r="Z129" s="107">
        <f t="shared" si="97"/>
        <v>126.54</v>
      </c>
      <c r="AA129" s="65"/>
      <c r="AB129" s="80"/>
      <c r="AD129" s="10"/>
    </row>
    <row r="130" spans="2:32" ht="14.1" customHeight="1">
      <c r="B130" s="108" t="s">
        <v>13</v>
      </c>
      <c r="C130" s="21">
        <f t="shared" si="85"/>
        <v>1.216717</v>
      </c>
      <c r="D130" s="126">
        <v>473395</v>
      </c>
      <c r="E130" s="68">
        <v>473406</v>
      </c>
      <c r="F130" s="29" t="s">
        <v>14</v>
      </c>
      <c r="G130" s="58">
        <v>112</v>
      </c>
      <c r="H130" s="110">
        <f t="shared" ref="H130:H141" si="102">ROUND(C130*G130,2)</f>
        <v>136.27000000000001</v>
      </c>
      <c r="I130" s="110">
        <f t="shared" ref="I130:J153" si="103">$H130</f>
        <v>136.27000000000001</v>
      </c>
      <c r="J130" s="127">
        <f>H130-AF130</f>
        <v>127.59</v>
      </c>
      <c r="K130" s="110">
        <f t="shared" ref="K130:L148" si="104">$H130</f>
        <v>136.27000000000001</v>
      </c>
      <c r="L130" s="107">
        <f t="shared" si="104"/>
        <v>136.27000000000001</v>
      </c>
      <c r="M130" s="65"/>
      <c r="N130" s="80"/>
      <c r="P130" s="108" t="s">
        <v>13</v>
      </c>
      <c r="Q130" s="21">
        <f t="shared" ref="Q130:Q141" si="105">C130</f>
        <v>1.216717</v>
      </c>
      <c r="R130" s="126">
        <f t="shared" ref="R130:R141" si="106">D130</f>
        <v>473395</v>
      </c>
      <c r="S130" s="68">
        <f t="shared" ref="S130:S141" si="107">E130</f>
        <v>473406</v>
      </c>
      <c r="T130" s="29" t="s">
        <v>14</v>
      </c>
      <c r="U130" s="58">
        <f t="shared" ref="U130:U141" si="108">G130</f>
        <v>112</v>
      </c>
      <c r="V130" s="110">
        <f t="shared" ref="V130:V141" si="109">H130</f>
        <v>136.27000000000001</v>
      </c>
      <c r="W130" s="110">
        <f t="shared" ref="W130:W141" si="110">I130</f>
        <v>136.27000000000001</v>
      </c>
      <c r="X130" s="127">
        <f t="shared" ref="X130:X141" si="111">J130</f>
        <v>127.59</v>
      </c>
      <c r="Y130" s="110">
        <f t="shared" ref="Y130:Y141" si="112">K130</f>
        <v>136.27000000000001</v>
      </c>
      <c r="Z130" s="107">
        <f t="shared" ref="Z130:Z141" si="113">L130</f>
        <v>136.27000000000001</v>
      </c>
      <c r="AA130" s="65"/>
      <c r="AB130" s="80"/>
      <c r="AC130" s="10">
        <f>H130</f>
        <v>136.27000000000001</v>
      </c>
      <c r="AD130" s="10">
        <f t="shared" si="98"/>
        <v>115.83</v>
      </c>
      <c r="AE130" s="10">
        <f>AC130-AD130</f>
        <v>20.440000000000012</v>
      </c>
      <c r="AF130" s="10">
        <f>IF(+AE130&lt;+$AF$112,+AE130,+$AF$112)</f>
        <v>8.68</v>
      </c>
    </row>
    <row r="131" spans="2:32" ht="14.1" customHeight="1">
      <c r="B131" s="108" t="s">
        <v>13</v>
      </c>
      <c r="C131" s="21">
        <f t="shared" si="85"/>
        <v>1.216717</v>
      </c>
      <c r="D131" s="126">
        <v>473410</v>
      </c>
      <c r="E131" s="68">
        <v>473421</v>
      </c>
      <c r="F131" s="29" t="s">
        <v>14</v>
      </c>
      <c r="G131" s="58">
        <v>124</v>
      </c>
      <c r="H131" s="110">
        <f t="shared" si="102"/>
        <v>150.87</v>
      </c>
      <c r="I131" s="110">
        <f t="shared" si="103"/>
        <v>150.87</v>
      </c>
      <c r="J131" s="127">
        <f>H131-AF131</f>
        <v>142.19</v>
      </c>
      <c r="K131" s="110">
        <f t="shared" si="104"/>
        <v>150.87</v>
      </c>
      <c r="L131" s="107">
        <f t="shared" si="104"/>
        <v>150.87</v>
      </c>
      <c r="M131" s="65"/>
      <c r="N131" s="80"/>
      <c r="P131" s="108" t="s">
        <v>13</v>
      </c>
      <c r="Q131" s="21">
        <f t="shared" si="105"/>
        <v>1.216717</v>
      </c>
      <c r="R131" s="126">
        <f t="shared" si="106"/>
        <v>473410</v>
      </c>
      <c r="S131" s="68">
        <f t="shared" si="107"/>
        <v>473421</v>
      </c>
      <c r="T131" s="29" t="s">
        <v>14</v>
      </c>
      <c r="U131" s="58">
        <f t="shared" si="108"/>
        <v>124</v>
      </c>
      <c r="V131" s="110">
        <f t="shared" si="109"/>
        <v>150.87</v>
      </c>
      <c r="W131" s="110">
        <f t="shared" si="110"/>
        <v>150.87</v>
      </c>
      <c r="X131" s="127">
        <f t="shared" si="111"/>
        <v>142.19</v>
      </c>
      <c r="Y131" s="110">
        <f t="shared" si="112"/>
        <v>150.87</v>
      </c>
      <c r="Z131" s="107">
        <f t="shared" si="113"/>
        <v>150.87</v>
      </c>
      <c r="AA131" s="65"/>
      <c r="AB131" s="80"/>
      <c r="AC131" s="10">
        <f>H131</f>
        <v>150.87</v>
      </c>
      <c r="AD131" s="10">
        <f t="shared" si="98"/>
        <v>128.23999999999998</v>
      </c>
      <c r="AE131" s="10">
        <f>AC131-AD131</f>
        <v>22.630000000000024</v>
      </c>
      <c r="AF131" s="10">
        <f>IF(+AE131&lt;+$AF$112,+AE131,+$AF$112)</f>
        <v>8.68</v>
      </c>
    </row>
    <row r="132" spans="2:32" ht="14.1" customHeight="1">
      <c r="B132" s="108" t="s">
        <v>13</v>
      </c>
      <c r="C132" s="21">
        <f t="shared" si="85"/>
        <v>1.216717</v>
      </c>
      <c r="D132" s="126">
        <v>473432</v>
      </c>
      <c r="E132" s="68">
        <v>473443</v>
      </c>
      <c r="F132" s="29" t="s">
        <v>14</v>
      </c>
      <c r="G132" s="58">
        <v>141</v>
      </c>
      <c r="H132" s="110">
        <f t="shared" si="102"/>
        <v>171.56</v>
      </c>
      <c r="I132" s="110">
        <f t="shared" si="103"/>
        <v>171.56</v>
      </c>
      <c r="J132" s="127">
        <f>H132-AF132</f>
        <v>162.88</v>
      </c>
      <c r="K132" s="110">
        <f t="shared" si="104"/>
        <v>171.56</v>
      </c>
      <c r="L132" s="107">
        <f t="shared" si="104"/>
        <v>171.56</v>
      </c>
      <c r="M132" s="65"/>
      <c r="N132" s="80"/>
      <c r="P132" s="108" t="s">
        <v>13</v>
      </c>
      <c r="Q132" s="21">
        <f t="shared" si="105"/>
        <v>1.216717</v>
      </c>
      <c r="R132" s="126">
        <f t="shared" si="106"/>
        <v>473432</v>
      </c>
      <c r="S132" s="68">
        <f t="shared" si="107"/>
        <v>473443</v>
      </c>
      <c r="T132" s="29" t="s">
        <v>14</v>
      </c>
      <c r="U132" s="58">
        <f t="shared" si="108"/>
        <v>141</v>
      </c>
      <c r="V132" s="110">
        <f t="shared" si="109"/>
        <v>171.56</v>
      </c>
      <c r="W132" s="110">
        <f t="shared" si="110"/>
        <v>171.56</v>
      </c>
      <c r="X132" s="127">
        <f t="shared" si="111"/>
        <v>162.88</v>
      </c>
      <c r="Y132" s="110">
        <f t="shared" si="112"/>
        <v>171.56</v>
      </c>
      <c r="Z132" s="107">
        <f t="shared" si="113"/>
        <v>171.56</v>
      </c>
      <c r="AA132" s="65"/>
      <c r="AB132" s="80"/>
      <c r="AC132" s="10">
        <f>H132</f>
        <v>171.56</v>
      </c>
      <c r="AD132" s="10">
        <f t="shared" si="98"/>
        <v>145.82999999999998</v>
      </c>
      <c r="AE132" s="10">
        <f>AC132-AD132</f>
        <v>25.730000000000018</v>
      </c>
      <c r="AF132" s="10">
        <f>IF(+AE132&lt;+$AF$112,+AE132,+$AF$112)</f>
        <v>8.68</v>
      </c>
    </row>
    <row r="133" spans="2:32" ht="14.1" customHeight="1">
      <c r="B133" s="108" t="s">
        <v>13</v>
      </c>
      <c r="C133" s="21">
        <f t="shared" si="85"/>
        <v>1.216717</v>
      </c>
      <c r="D133" s="126">
        <v>473491</v>
      </c>
      <c r="E133" s="68">
        <v>473502</v>
      </c>
      <c r="F133" s="29" t="s">
        <v>14</v>
      </c>
      <c r="G133" s="58">
        <v>67</v>
      </c>
      <c r="H133" s="110">
        <f t="shared" si="102"/>
        <v>81.52</v>
      </c>
      <c r="I133" s="110">
        <f t="shared" si="103"/>
        <v>81.52</v>
      </c>
      <c r="J133" s="127">
        <f>H133-AF133</f>
        <v>72.84</v>
      </c>
      <c r="K133" s="110">
        <f t="shared" si="104"/>
        <v>81.52</v>
      </c>
      <c r="L133" s="107">
        <f t="shared" si="104"/>
        <v>81.52</v>
      </c>
      <c r="M133" s="65"/>
      <c r="N133" s="80"/>
      <c r="P133" s="108" t="s">
        <v>13</v>
      </c>
      <c r="Q133" s="21">
        <f t="shared" si="105"/>
        <v>1.216717</v>
      </c>
      <c r="R133" s="126">
        <f t="shared" si="106"/>
        <v>473491</v>
      </c>
      <c r="S133" s="68">
        <f t="shared" si="107"/>
        <v>473502</v>
      </c>
      <c r="T133" s="29" t="s">
        <v>14</v>
      </c>
      <c r="U133" s="58">
        <f t="shared" si="108"/>
        <v>67</v>
      </c>
      <c r="V133" s="110">
        <f t="shared" si="109"/>
        <v>81.52</v>
      </c>
      <c r="W133" s="110">
        <f t="shared" si="110"/>
        <v>81.52</v>
      </c>
      <c r="X133" s="127">
        <f t="shared" si="111"/>
        <v>72.84</v>
      </c>
      <c r="Y133" s="110">
        <f t="shared" si="112"/>
        <v>81.52</v>
      </c>
      <c r="Z133" s="107">
        <f t="shared" si="113"/>
        <v>81.52</v>
      </c>
      <c r="AA133" s="65"/>
      <c r="AB133" s="80"/>
      <c r="AC133" s="10">
        <f>H133</f>
        <v>81.52</v>
      </c>
      <c r="AD133" s="10">
        <f t="shared" si="98"/>
        <v>69.300000000000011</v>
      </c>
      <c r="AE133" s="10">
        <f>AC133-AD133</f>
        <v>12.219999999999985</v>
      </c>
      <c r="AF133" s="10">
        <f>IF(+AE133&lt;+$AF$112,+AE133,+$AF$112)</f>
        <v>8.68</v>
      </c>
    </row>
    <row r="134" spans="2:32" ht="14.1" customHeight="1">
      <c r="B134" s="108" t="s">
        <v>13</v>
      </c>
      <c r="C134" s="21">
        <f t="shared" si="85"/>
        <v>1.216717</v>
      </c>
      <c r="D134" s="109">
        <v>473535</v>
      </c>
      <c r="E134" s="68">
        <v>473546</v>
      </c>
      <c r="F134" s="29" t="s">
        <v>14</v>
      </c>
      <c r="G134" s="58">
        <v>225</v>
      </c>
      <c r="H134" s="110">
        <f t="shared" si="102"/>
        <v>273.76</v>
      </c>
      <c r="I134" s="110">
        <f t="shared" si="103"/>
        <v>273.76</v>
      </c>
      <c r="J134" s="110">
        <f>$H134</f>
        <v>273.76</v>
      </c>
      <c r="K134" s="110">
        <f t="shared" si="104"/>
        <v>273.76</v>
      </c>
      <c r="L134" s="107">
        <f t="shared" si="104"/>
        <v>273.76</v>
      </c>
      <c r="M134" s="65"/>
      <c r="N134" s="80"/>
      <c r="P134" s="108" t="s">
        <v>13</v>
      </c>
      <c r="Q134" s="21">
        <f t="shared" si="105"/>
        <v>1.216717</v>
      </c>
      <c r="R134" s="109">
        <f t="shared" si="106"/>
        <v>473535</v>
      </c>
      <c r="S134" s="68">
        <f t="shared" si="107"/>
        <v>473546</v>
      </c>
      <c r="T134" s="29" t="s">
        <v>14</v>
      </c>
      <c r="U134" s="58">
        <f t="shared" si="108"/>
        <v>225</v>
      </c>
      <c r="V134" s="110">
        <f t="shared" si="109"/>
        <v>273.76</v>
      </c>
      <c r="W134" s="110">
        <f t="shared" si="110"/>
        <v>273.76</v>
      </c>
      <c r="X134" s="110">
        <f t="shared" si="111"/>
        <v>273.76</v>
      </c>
      <c r="Y134" s="110">
        <f t="shared" si="112"/>
        <v>273.76</v>
      </c>
      <c r="Z134" s="107">
        <f t="shared" si="113"/>
        <v>273.76</v>
      </c>
      <c r="AA134" s="65"/>
      <c r="AB134" s="80"/>
      <c r="AD134" s="10"/>
    </row>
    <row r="135" spans="2:32" ht="14.1" customHeight="1">
      <c r="B135" s="108" t="s">
        <v>13</v>
      </c>
      <c r="C135" s="21">
        <f t="shared" si="85"/>
        <v>1.216717</v>
      </c>
      <c r="D135" s="126">
        <v>473594</v>
      </c>
      <c r="E135" s="68">
        <v>473605</v>
      </c>
      <c r="F135" s="29" t="s">
        <v>14</v>
      </c>
      <c r="G135" s="58">
        <v>45</v>
      </c>
      <c r="H135" s="110">
        <f t="shared" si="102"/>
        <v>54.75</v>
      </c>
      <c r="I135" s="110">
        <f t="shared" si="103"/>
        <v>54.75</v>
      </c>
      <c r="J135" s="127">
        <f>H135-AF135</f>
        <v>46.54</v>
      </c>
      <c r="K135" s="110">
        <f t="shared" si="104"/>
        <v>54.75</v>
      </c>
      <c r="L135" s="107">
        <f t="shared" si="104"/>
        <v>54.75</v>
      </c>
      <c r="M135" s="65"/>
      <c r="N135" s="80"/>
      <c r="P135" s="108" t="s">
        <v>13</v>
      </c>
      <c r="Q135" s="21">
        <f t="shared" si="105"/>
        <v>1.216717</v>
      </c>
      <c r="R135" s="126">
        <f t="shared" si="106"/>
        <v>473594</v>
      </c>
      <c r="S135" s="68">
        <f t="shared" si="107"/>
        <v>473605</v>
      </c>
      <c r="T135" s="29" t="s">
        <v>14</v>
      </c>
      <c r="U135" s="58">
        <f t="shared" si="108"/>
        <v>45</v>
      </c>
      <c r="V135" s="110">
        <f t="shared" si="109"/>
        <v>54.75</v>
      </c>
      <c r="W135" s="110">
        <f t="shared" si="110"/>
        <v>54.75</v>
      </c>
      <c r="X135" s="127">
        <f t="shared" si="111"/>
        <v>46.54</v>
      </c>
      <c r="Y135" s="110">
        <f t="shared" si="112"/>
        <v>54.75</v>
      </c>
      <c r="Z135" s="107">
        <f t="shared" si="113"/>
        <v>54.75</v>
      </c>
      <c r="AA135" s="65"/>
      <c r="AB135" s="80"/>
      <c r="AC135" s="10">
        <f>H135</f>
        <v>54.75</v>
      </c>
      <c r="AD135" s="10">
        <f t="shared" si="98"/>
        <v>46.54</v>
      </c>
      <c r="AE135" s="10">
        <f>AC135-AD135</f>
        <v>8.2100000000000009</v>
      </c>
      <c r="AF135" s="10">
        <f>IF(+AE135&lt;+$AF$112,+AE135,+$AF$112)</f>
        <v>8.2100000000000009</v>
      </c>
    </row>
    <row r="136" spans="2:32" ht="14.1" customHeight="1">
      <c r="B136" s="108" t="s">
        <v>13</v>
      </c>
      <c r="C136" s="21">
        <f t="shared" si="85"/>
        <v>1.216717</v>
      </c>
      <c r="D136" s="126">
        <v>473616</v>
      </c>
      <c r="E136" s="68">
        <v>473620</v>
      </c>
      <c r="F136" s="29" t="s">
        <v>14</v>
      </c>
      <c r="G136" s="58">
        <v>90</v>
      </c>
      <c r="H136" s="110">
        <f t="shared" si="102"/>
        <v>109.5</v>
      </c>
      <c r="I136" s="110">
        <f t="shared" si="103"/>
        <v>109.5</v>
      </c>
      <c r="J136" s="127">
        <f>H136-AF136</f>
        <v>100.82</v>
      </c>
      <c r="K136" s="110">
        <f t="shared" si="104"/>
        <v>109.5</v>
      </c>
      <c r="L136" s="107">
        <f t="shared" si="104"/>
        <v>109.5</v>
      </c>
      <c r="M136" s="65"/>
      <c r="N136" s="80"/>
      <c r="P136" s="108" t="s">
        <v>13</v>
      </c>
      <c r="Q136" s="21">
        <f t="shared" si="105"/>
        <v>1.216717</v>
      </c>
      <c r="R136" s="126">
        <f t="shared" si="106"/>
        <v>473616</v>
      </c>
      <c r="S136" s="68">
        <f t="shared" si="107"/>
        <v>473620</v>
      </c>
      <c r="T136" s="29" t="s">
        <v>14</v>
      </c>
      <c r="U136" s="58">
        <f t="shared" si="108"/>
        <v>90</v>
      </c>
      <c r="V136" s="110">
        <f t="shared" si="109"/>
        <v>109.5</v>
      </c>
      <c r="W136" s="110">
        <f t="shared" si="110"/>
        <v>109.5</v>
      </c>
      <c r="X136" s="127">
        <f t="shared" si="111"/>
        <v>100.82</v>
      </c>
      <c r="Y136" s="110">
        <f t="shared" si="112"/>
        <v>109.5</v>
      </c>
      <c r="Z136" s="107">
        <f t="shared" si="113"/>
        <v>109.5</v>
      </c>
      <c r="AA136" s="65"/>
      <c r="AB136" s="80"/>
      <c r="AC136" s="10">
        <f>H136</f>
        <v>109.5</v>
      </c>
      <c r="AD136" s="10">
        <f t="shared" si="98"/>
        <v>93.08</v>
      </c>
      <c r="AE136" s="10">
        <f>AC136-AD136</f>
        <v>16.420000000000002</v>
      </c>
      <c r="AF136" s="10">
        <f>IF(+AE136&lt;+$AF$112,+AE136,+$AF$112)</f>
        <v>8.68</v>
      </c>
    </row>
    <row r="137" spans="2:32" ht="14.1" customHeight="1">
      <c r="B137" s="108" t="s">
        <v>13</v>
      </c>
      <c r="C137" s="21">
        <f t="shared" si="85"/>
        <v>1.216717</v>
      </c>
      <c r="D137" s="126">
        <v>473631</v>
      </c>
      <c r="E137" s="68">
        <v>473642</v>
      </c>
      <c r="F137" s="29" t="s">
        <v>14</v>
      </c>
      <c r="G137" s="58">
        <v>135</v>
      </c>
      <c r="H137" s="110">
        <f t="shared" si="102"/>
        <v>164.26</v>
      </c>
      <c r="I137" s="110">
        <f t="shared" si="103"/>
        <v>164.26</v>
      </c>
      <c r="J137" s="127">
        <f>H137-AF137</f>
        <v>155.57999999999998</v>
      </c>
      <c r="K137" s="110">
        <f t="shared" si="104"/>
        <v>164.26</v>
      </c>
      <c r="L137" s="107">
        <f t="shared" si="104"/>
        <v>164.26</v>
      </c>
      <c r="M137" s="65"/>
      <c r="N137" s="80"/>
      <c r="P137" s="108" t="s">
        <v>13</v>
      </c>
      <c r="Q137" s="21">
        <f t="shared" si="105"/>
        <v>1.216717</v>
      </c>
      <c r="R137" s="126">
        <f t="shared" si="106"/>
        <v>473631</v>
      </c>
      <c r="S137" s="68">
        <f t="shared" si="107"/>
        <v>473642</v>
      </c>
      <c r="T137" s="29" t="s">
        <v>14</v>
      </c>
      <c r="U137" s="58">
        <f t="shared" si="108"/>
        <v>135</v>
      </c>
      <c r="V137" s="110">
        <f t="shared" si="109"/>
        <v>164.26</v>
      </c>
      <c r="W137" s="110">
        <f t="shared" si="110"/>
        <v>164.26</v>
      </c>
      <c r="X137" s="127">
        <f t="shared" si="111"/>
        <v>155.57999999999998</v>
      </c>
      <c r="Y137" s="110">
        <f t="shared" si="112"/>
        <v>164.26</v>
      </c>
      <c r="Z137" s="107">
        <f t="shared" si="113"/>
        <v>164.26</v>
      </c>
      <c r="AA137" s="65"/>
      <c r="AB137" s="80"/>
      <c r="AC137" s="10">
        <f>H137</f>
        <v>164.26</v>
      </c>
      <c r="AD137" s="10">
        <f t="shared" si="98"/>
        <v>139.63</v>
      </c>
      <c r="AE137" s="10">
        <f>AC137-AD137</f>
        <v>24.629999999999995</v>
      </c>
      <c r="AF137" s="10">
        <f>IF(+AE137&lt;+$AF$112,+AE137,+$AF$112)</f>
        <v>8.68</v>
      </c>
    </row>
    <row r="138" spans="2:32" ht="14.1" customHeight="1">
      <c r="B138" s="108" t="s">
        <v>13</v>
      </c>
      <c r="C138" s="21">
        <f t="shared" si="85"/>
        <v>1.216717</v>
      </c>
      <c r="D138" s="109">
        <v>473675</v>
      </c>
      <c r="E138" s="68">
        <v>473686</v>
      </c>
      <c r="F138" s="29" t="s">
        <v>14</v>
      </c>
      <c r="G138" s="58">
        <v>150</v>
      </c>
      <c r="H138" s="110">
        <f t="shared" si="102"/>
        <v>182.51</v>
      </c>
      <c r="I138" s="110">
        <f t="shared" si="103"/>
        <v>182.51</v>
      </c>
      <c r="J138" s="110">
        <f t="shared" ref="J138:J148" si="114">$H138</f>
        <v>182.51</v>
      </c>
      <c r="K138" s="110">
        <f t="shared" si="104"/>
        <v>182.51</v>
      </c>
      <c r="L138" s="107">
        <f t="shared" si="104"/>
        <v>182.51</v>
      </c>
      <c r="M138" s="65"/>
      <c r="N138" s="80"/>
      <c r="P138" s="108" t="s">
        <v>13</v>
      </c>
      <c r="Q138" s="21">
        <f t="shared" si="105"/>
        <v>1.216717</v>
      </c>
      <c r="R138" s="109">
        <f t="shared" si="106"/>
        <v>473675</v>
      </c>
      <c r="S138" s="68">
        <f t="shared" si="107"/>
        <v>473686</v>
      </c>
      <c r="T138" s="29" t="s">
        <v>14</v>
      </c>
      <c r="U138" s="58">
        <f t="shared" si="108"/>
        <v>150</v>
      </c>
      <c r="V138" s="110">
        <f t="shared" si="109"/>
        <v>182.51</v>
      </c>
      <c r="W138" s="110">
        <f t="shared" si="110"/>
        <v>182.51</v>
      </c>
      <c r="X138" s="110">
        <f t="shared" si="111"/>
        <v>182.51</v>
      </c>
      <c r="Y138" s="110">
        <f t="shared" si="112"/>
        <v>182.51</v>
      </c>
      <c r="Z138" s="107">
        <f t="shared" si="113"/>
        <v>182.51</v>
      </c>
      <c r="AA138" s="65"/>
      <c r="AB138" s="80"/>
    </row>
    <row r="139" spans="2:32" ht="14.1" customHeight="1">
      <c r="B139" s="108" t="s">
        <v>13</v>
      </c>
      <c r="C139" s="21">
        <f t="shared" si="85"/>
        <v>1.216717</v>
      </c>
      <c r="D139" s="109">
        <v>473690</v>
      </c>
      <c r="E139" s="68">
        <v>473701</v>
      </c>
      <c r="F139" s="29" t="s">
        <v>14</v>
      </c>
      <c r="G139" s="58">
        <v>250</v>
      </c>
      <c r="H139" s="110">
        <f t="shared" si="102"/>
        <v>304.18</v>
      </c>
      <c r="I139" s="110">
        <f t="shared" si="103"/>
        <v>304.18</v>
      </c>
      <c r="J139" s="110">
        <f t="shared" si="114"/>
        <v>304.18</v>
      </c>
      <c r="K139" s="110">
        <f t="shared" si="104"/>
        <v>304.18</v>
      </c>
      <c r="L139" s="107">
        <f t="shared" si="104"/>
        <v>304.18</v>
      </c>
      <c r="M139" s="65"/>
      <c r="N139" s="80"/>
      <c r="P139" s="108" t="s">
        <v>13</v>
      </c>
      <c r="Q139" s="21">
        <f t="shared" si="105"/>
        <v>1.216717</v>
      </c>
      <c r="R139" s="109">
        <f t="shared" si="106"/>
        <v>473690</v>
      </c>
      <c r="S139" s="68">
        <f t="shared" si="107"/>
        <v>473701</v>
      </c>
      <c r="T139" s="29" t="s">
        <v>14</v>
      </c>
      <c r="U139" s="58">
        <f t="shared" si="108"/>
        <v>250</v>
      </c>
      <c r="V139" s="110">
        <f t="shared" si="109"/>
        <v>304.18</v>
      </c>
      <c r="W139" s="110">
        <f t="shared" si="110"/>
        <v>304.18</v>
      </c>
      <c r="X139" s="110">
        <f t="shared" si="111"/>
        <v>304.18</v>
      </c>
      <c r="Y139" s="110">
        <f t="shared" si="112"/>
        <v>304.18</v>
      </c>
      <c r="Z139" s="107">
        <f t="shared" si="113"/>
        <v>304.18</v>
      </c>
      <c r="AA139" s="65"/>
      <c r="AB139" s="80"/>
    </row>
    <row r="140" spans="2:32" ht="14.1" customHeight="1">
      <c r="B140" s="108" t="s">
        <v>13</v>
      </c>
      <c r="C140" s="21">
        <f t="shared" si="85"/>
        <v>1.216717</v>
      </c>
      <c r="D140" s="109">
        <v>473712</v>
      </c>
      <c r="E140" s="68">
        <v>473723</v>
      </c>
      <c r="F140" s="29" t="s">
        <v>14</v>
      </c>
      <c r="G140" s="58">
        <v>400</v>
      </c>
      <c r="H140" s="110">
        <f t="shared" si="102"/>
        <v>486.69</v>
      </c>
      <c r="I140" s="110">
        <f t="shared" si="103"/>
        <v>486.69</v>
      </c>
      <c r="J140" s="110">
        <f t="shared" si="114"/>
        <v>486.69</v>
      </c>
      <c r="K140" s="110">
        <f t="shared" si="104"/>
        <v>486.69</v>
      </c>
      <c r="L140" s="107">
        <f t="shared" si="104"/>
        <v>486.69</v>
      </c>
      <c r="M140" s="65"/>
      <c r="N140" s="80"/>
      <c r="P140" s="108" t="s">
        <v>13</v>
      </c>
      <c r="Q140" s="21">
        <f t="shared" si="105"/>
        <v>1.216717</v>
      </c>
      <c r="R140" s="109">
        <f t="shared" si="106"/>
        <v>473712</v>
      </c>
      <c r="S140" s="68">
        <f t="shared" si="107"/>
        <v>473723</v>
      </c>
      <c r="T140" s="29" t="s">
        <v>14</v>
      </c>
      <c r="U140" s="58">
        <f t="shared" si="108"/>
        <v>400</v>
      </c>
      <c r="V140" s="110">
        <f t="shared" si="109"/>
        <v>486.69</v>
      </c>
      <c r="W140" s="110">
        <f t="shared" si="110"/>
        <v>486.69</v>
      </c>
      <c r="X140" s="110">
        <f t="shared" si="111"/>
        <v>486.69</v>
      </c>
      <c r="Y140" s="110">
        <f t="shared" si="112"/>
        <v>486.69</v>
      </c>
      <c r="Z140" s="107">
        <f t="shared" si="113"/>
        <v>486.69</v>
      </c>
      <c r="AA140" s="65"/>
      <c r="AB140" s="80"/>
    </row>
    <row r="141" spans="2:32" ht="14.1" customHeight="1">
      <c r="B141" s="108" t="s">
        <v>13</v>
      </c>
      <c r="C141" s="21">
        <f t="shared" si="85"/>
        <v>1.216717</v>
      </c>
      <c r="D141" s="109">
        <v>473734</v>
      </c>
      <c r="E141" s="68">
        <v>473745</v>
      </c>
      <c r="F141" s="29" t="s">
        <v>14</v>
      </c>
      <c r="G141" s="58">
        <v>132</v>
      </c>
      <c r="H141" s="110">
        <f t="shared" si="102"/>
        <v>160.61000000000001</v>
      </c>
      <c r="I141" s="110">
        <f t="shared" si="103"/>
        <v>160.61000000000001</v>
      </c>
      <c r="J141" s="110">
        <f t="shared" si="114"/>
        <v>160.61000000000001</v>
      </c>
      <c r="K141" s="110">
        <f t="shared" si="104"/>
        <v>160.61000000000001</v>
      </c>
      <c r="L141" s="107">
        <f t="shared" si="104"/>
        <v>160.61000000000001</v>
      </c>
      <c r="M141" s="65"/>
      <c r="N141" s="80"/>
      <c r="P141" s="108" t="s">
        <v>13</v>
      </c>
      <c r="Q141" s="21">
        <f t="shared" si="105"/>
        <v>1.216717</v>
      </c>
      <c r="R141" s="109">
        <f t="shared" si="106"/>
        <v>473734</v>
      </c>
      <c r="S141" s="68">
        <f t="shared" si="107"/>
        <v>473745</v>
      </c>
      <c r="T141" s="29" t="s">
        <v>14</v>
      </c>
      <c r="U141" s="58">
        <f t="shared" si="108"/>
        <v>132</v>
      </c>
      <c r="V141" s="110">
        <f t="shared" si="109"/>
        <v>160.61000000000001</v>
      </c>
      <c r="W141" s="110">
        <f t="shared" si="110"/>
        <v>160.61000000000001</v>
      </c>
      <c r="X141" s="110">
        <f t="shared" si="111"/>
        <v>160.61000000000001</v>
      </c>
      <c r="Y141" s="110">
        <f t="shared" si="112"/>
        <v>160.61000000000001</v>
      </c>
      <c r="Z141" s="107">
        <f t="shared" si="113"/>
        <v>160.61000000000001</v>
      </c>
      <c r="AA141" s="65"/>
      <c r="AB141" s="80"/>
    </row>
    <row r="142" spans="2:32" ht="14.1" customHeight="1">
      <c r="B142" s="108" t="s">
        <v>13</v>
      </c>
      <c r="C142" s="21">
        <f t="shared" si="85"/>
        <v>1.216717</v>
      </c>
      <c r="D142" s="109">
        <v>473771</v>
      </c>
      <c r="E142" s="68">
        <v>473782</v>
      </c>
      <c r="F142" s="29" t="s">
        <v>14</v>
      </c>
      <c r="G142" s="58">
        <v>250</v>
      </c>
      <c r="H142" s="110">
        <f t="shared" ref="H142:H161" si="115">ROUND(C142*G142,2)</f>
        <v>304.18</v>
      </c>
      <c r="I142" s="110">
        <f t="shared" si="103"/>
        <v>304.18</v>
      </c>
      <c r="J142" s="110">
        <f t="shared" si="114"/>
        <v>304.18</v>
      </c>
      <c r="K142" s="110">
        <f t="shared" si="104"/>
        <v>304.18</v>
      </c>
      <c r="L142" s="107">
        <f t="shared" si="104"/>
        <v>304.18</v>
      </c>
      <c r="M142" s="65"/>
      <c r="N142" s="80"/>
      <c r="P142" s="108" t="s">
        <v>13</v>
      </c>
      <c r="Q142" s="21">
        <f t="shared" ref="Q142:Q152" si="116">C142</f>
        <v>1.216717</v>
      </c>
      <c r="R142" s="109">
        <f t="shared" ref="R142:R152" si="117">D142</f>
        <v>473771</v>
      </c>
      <c r="S142" s="68">
        <f t="shared" ref="S142:S152" si="118">E142</f>
        <v>473782</v>
      </c>
      <c r="T142" s="29" t="s">
        <v>14</v>
      </c>
      <c r="U142" s="58">
        <f t="shared" ref="U142:U152" si="119">G142</f>
        <v>250</v>
      </c>
      <c r="V142" s="110">
        <f t="shared" ref="V142:V152" si="120">H142</f>
        <v>304.18</v>
      </c>
      <c r="W142" s="110">
        <f t="shared" ref="W142:W152" si="121">I142</f>
        <v>304.18</v>
      </c>
      <c r="X142" s="110">
        <f t="shared" ref="X142:X152" si="122">J142</f>
        <v>304.18</v>
      </c>
      <c r="Y142" s="110">
        <f t="shared" ref="Y142:Y152" si="123">K142</f>
        <v>304.18</v>
      </c>
      <c r="Z142" s="107">
        <f t="shared" ref="Z142:Z152" si="124">L142</f>
        <v>304.18</v>
      </c>
      <c r="AA142" s="65"/>
      <c r="AB142" s="80"/>
    </row>
    <row r="143" spans="2:32" ht="14.1" customHeight="1">
      <c r="B143" s="108" t="s">
        <v>13</v>
      </c>
      <c r="C143" s="21">
        <f t="shared" si="85"/>
        <v>1.216717</v>
      </c>
      <c r="D143" s="109">
        <v>473815</v>
      </c>
      <c r="E143" s="68">
        <v>473826</v>
      </c>
      <c r="F143" s="29" t="s">
        <v>14</v>
      </c>
      <c r="G143" s="58">
        <v>50</v>
      </c>
      <c r="H143" s="110">
        <f t="shared" si="115"/>
        <v>60.84</v>
      </c>
      <c r="I143" s="110">
        <f t="shared" si="103"/>
        <v>60.84</v>
      </c>
      <c r="J143" s="110">
        <f t="shared" si="114"/>
        <v>60.84</v>
      </c>
      <c r="K143" s="110">
        <f t="shared" si="104"/>
        <v>60.84</v>
      </c>
      <c r="L143" s="107">
        <f t="shared" si="104"/>
        <v>60.84</v>
      </c>
      <c r="M143" s="65"/>
      <c r="N143" s="80"/>
      <c r="P143" s="108" t="s">
        <v>13</v>
      </c>
      <c r="Q143" s="21">
        <f t="shared" si="116"/>
        <v>1.216717</v>
      </c>
      <c r="R143" s="109">
        <f t="shared" si="117"/>
        <v>473815</v>
      </c>
      <c r="S143" s="68">
        <f t="shared" si="118"/>
        <v>473826</v>
      </c>
      <c r="T143" s="29" t="s">
        <v>14</v>
      </c>
      <c r="U143" s="58">
        <f t="shared" si="119"/>
        <v>50</v>
      </c>
      <c r="V143" s="110">
        <f t="shared" si="120"/>
        <v>60.84</v>
      </c>
      <c r="W143" s="110">
        <f t="shared" si="121"/>
        <v>60.84</v>
      </c>
      <c r="X143" s="110">
        <f t="shared" si="122"/>
        <v>60.84</v>
      </c>
      <c r="Y143" s="110">
        <f t="shared" si="123"/>
        <v>60.84</v>
      </c>
      <c r="Z143" s="107">
        <f t="shared" si="124"/>
        <v>60.84</v>
      </c>
      <c r="AA143" s="65"/>
      <c r="AB143" s="80"/>
    </row>
    <row r="144" spans="2:32" ht="14.1" customHeight="1">
      <c r="B144" s="108" t="s">
        <v>13</v>
      </c>
      <c r="C144" s="21">
        <f t="shared" si="85"/>
        <v>1.216717</v>
      </c>
      <c r="D144" s="109">
        <v>473830</v>
      </c>
      <c r="E144" s="68">
        <v>473841</v>
      </c>
      <c r="F144" s="29" t="s">
        <v>14</v>
      </c>
      <c r="G144" s="58">
        <v>350</v>
      </c>
      <c r="H144" s="110">
        <f t="shared" si="115"/>
        <v>425.85</v>
      </c>
      <c r="I144" s="110">
        <f t="shared" si="103"/>
        <v>425.85</v>
      </c>
      <c r="J144" s="110">
        <f t="shared" si="114"/>
        <v>425.85</v>
      </c>
      <c r="K144" s="110">
        <f t="shared" si="104"/>
        <v>425.85</v>
      </c>
      <c r="L144" s="107">
        <f t="shared" si="104"/>
        <v>425.85</v>
      </c>
      <c r="M144" s="65"/>
      <c r="N144" s="80"/>
      <c r="P144" s="108" t="s">
        <v>13</v>
      </c>
      <c r="Q144" s="21">
        <f t="shared" si="116"/>
        <v>1.216717</v>
      </c>
      <c r="R144" s="109">
        <f t="shared" si="117"/>
        <v>473830</v>
      </c>
      <c r="S144" s="68">
        <f t="shared" si="118"/>
        <v>473841</v>
      </c>
      <c r="T144" s="29" t="s">
        <v>14</v>
      </c>
      <c r="U144" s="58">
        <f t="shared" si="119"/>
        <v>350</v>
      </c>
      <c r="V144" s="110">
        <f t="shared" si="120"/>
        <v>425.85</v>
      </c>
      <c r="W144" s="110">
        <f t="shared" si="121"/>
        <v>425.85</v>
      </c>
      <c r="X144" s="110">
        <f t="shared" si="122"/>
        <v>425.85</v>
      </c>
      <c r="Y144" s="110">
        <f t="shared" si="123"/>
        <v>425.85</v>
      </c>
      <c r="Z144" s="107">
        <f t="shared" si="124"/>
        <v>425.85</v>
      </c>
      <c r="AA144" s="65"/>
      <c r="AB144" s="80"/>
    </row>
    <row r="145" spans="2:32" ht="14.1" customHeight="1">
      <c r="B145" s="108" t="s">
        <v>13</v>
      </c>
      <c r="C145" s="21">
        <f t="shared" si="85"/>
        <v>1.216717</v>
      </c>
      <c r="D145" s="109">
        <v>473852</v>
      </c>
      <c r="E145" s="68">
        <v>473863</v>
      </c>
      <c r="F145" s="29" t="s">
        <v>14</v>
      </c>
      <c r="G145" s="58">
        <v>220</v>
      </c>
      <c r="H145" s="110">
        <f t="shared" si="115"/>
        <v>267.68</v>
      </c>
      <c r="I145" s="110">
        <f t="shared" si="103"/>
        <v>267.68</v>
      </c>
      <c r="J145" s="110">
        <f t="shared" si="114"/>
        <v>267.68</v>
      </c>
      <c r="K145" s="110">
        <f t="shared" si="104"/>
        <v>267.68</v>
      </c>
      <c r="L145" s="107">
        <f t="shared" si="104"/>
        <v>267.68</v>
      </c>
      <c r="M145" s="65"/>
      <c r="N145" s="80"/>
      <c r="P145" s="108" t="s">
        <v>13</v>
      </c>
      <c r="Q145" s="21">
        <f t="shared" si="116"/>
        <v>1.216717</v>
      </c>
      <c r="R145" s="109">
        <f t="shared" si="117"/>
        <v>473852</v>
      </c>
      <c r="S145" s="68">
        <f t="shared" si="118"/>
        <v>473863</v>
      </c>
      <c r="T145" s="29" t="s">
        <v>14</v>
      </c>
      <c r="U145" s="58">
        <f t="shared" si="119"/>
        <v>220</v>
      </c>
      <c r="V145" s="110">
        <f t="shared" si="120"/>
        <v>267.68</v>
      </c>
      <c r="W145" s="110">
        <f t="shared" si="121"/>
        <v>267.68</v>
      </c>
      <c r="X145" s="110">
        <f t="shared" si="122"/>
        <v>267.68</v>
      </c>
      <c r="Y145" s="110">
        <f t="shared" si="123"/>
        <v>267.68</v>
      </c>
      <c r="Z145" s="107">
        <f t="shared" si="124"/>
        <v>267.68</v>
      </c>
      <c r="AA145" s="65"/>
      <c r="AB145" s="80"/>
    </row>
    <row r="146" spans="2:32" ht="14.1" customHeight="1">
      <c r="B146" s="108" t="s">
        <v>13</v>
      </c>
      <c r="C146" s="21">
        <f t="shared" si="85"/>
        <v>1.216717</v>
      </c>
      <c r="D146" s="109">
        <v>473874</v>
      </c>
      <c r="E146" s="68">
        <v>473885</v>
      </c>
      <c r="F146" s="29" t="s">
        <v>14</v>
      </c>
      <c r="G146" s="58">
        <v>30</v>
      </c>
      <c r="H146" s="110">
        <f t="shared" si="115"/>
        <v>36.5</v>
      </c>
      <c r="I146" s="110">
        <f t="shared" si="103"/>
        <v>36.5</v>
      </c>
      <c r="J146" s="110">
        <f t="shared" si="114"/>
        <v>36.5</v>
      </c>
      <c r="K146" s="110">
        <f t="shared" si="104"/>
        <v>36.5</v>
      </c>
      <c r="L146" s="107">
        <f t="shared" si="104"/>
        <v>36.5</v>
      </c>
      <c r="M146" s="65"/>
      <c r="N146" s="80"/>
      <c r="P146" s="108" t="s">
        <v>13</v>
      </c>
      <c r="Q146" s="21">
        <f t="shared" si="116"/>
        <v>1.216717</v>
      </c>
      <c r="R146" s="109">
        <f t="shared" si="117"/>
        <v>473874</v>
      </c>
      <c r="S146" s="68">
        <f t="shared" si="118"/>
        <v>473885</v>
      </c>
      <c r="T146" s="29" t="s">
        <v>14</v>
      </c>
      <c r="U146" s="58">
        <f t="shared" si="119"/>
        <v>30</v>
      </c>
      <c r="V146" s="110">
        <f t="shared" si="120"/>
        <v>36.5</v>
      </c>
      <c r="W146" s="110">
        <f t="shared" si="121"/>
        <v>36.5</v>
      </c>
      <c r="X146" s="110">
        <f t="shared" si="122"/>
        <v>36.5</v>
      </c>
      <c r="Y146" s="110">
        <f t="shared" si="123"/>
        <v>36.5</v>
      </c>
      <c r="Z146" s="107">
        <f t="shared" si="124"/>
        <v>36.5</v>
      </c>
      <c r="AA146" s="65"/>
      <c r="AB146" s="80"/>
    </row>
    <row r="147" spans="2:32" ht="14.1" customHeight="1">
      <c r="B147" s="108" t="s">
        <v>13</v>
      </c>
      <c r="C147" s="21">
        <f t="shared" si="85"/>
        <v>1.216717</v>
      </c>
      <c r="D147" s="109">
        <v>473896</v>
      </c>
      <c r="E147" s="68">
        <v>473900</v>
      </c>
      <c r="F147" s="29" t="s">
        <v>14</v>
      </c>
      <c r="G147" s="58">
        <v>180</v>
      </c>
      <c r="H147" s="110">
        <f t="shared" si="115"/>
        <v>219.01</v>
      </c>
      <c r="I147" s="110">
        <f t="shared" si="103"/>
        <v>219.01</v>
      </c>
      <c r="J147" s="110">
        <f t="shared" si="114"/>
        <v>219.01</v>
      </c>
      <c r="K147" s="110">
        <f t="shared" si="104"/>
        <v>219.01</v>
      </c>
      <c r="L147" s="107">
        <f t="shared" si="104"/>
        <v>219.01</v>
      </c>
      <c r="M147" s="65"/>
      <c r="N147" s="80"/>
      <c r="P147" s="108" t="s">
        <v>13</v>
      </c>
      <c r="Q147" s="21">
        <f t="shared" si="116"/>
        <v>1.216717</v>
      </c>
      <c r="R147" s="109">
        <f t="shared" si="117"/>
        <v>473896</v>
      </c>
      <c r="S147" s="68">
        <f t="shared" si="118"/>
        <v>473900</v>
      </c>
      <c r="T147" s="29" t="s">
        <v>14</v>
      </c>
      <c r="U147" s="58">
        <f t="shared" si="119"/>
        <v>180</v>
      </c>
      <c r="V147" s="110">
        <f t="shared" si="120"/>
        <v>219.01</v>
      </c>
      <c r="W147" s="110">
        <f t="shared" si="121"/>
        <v>219.01</v>
      </c>
      <c r="X147" s="110">
        <f t="shared" si="122"/>
        <v>219.01</v>
      </c>
      <c r="Y147" s="110">
        <f t="shared" si="123"/>
        <v>219.01</v>
      </c>
      <c r="Z147" s="107">
        <f t="shared" si="124"/>
        <v>219.01</v>
      </c>
      <c r="AA147" s="65"/>
      <c r="AB147" s="80"/>
    </row>
    <row r="148" spans="2:32" ht="14.1" customHeight="1">
      <c r="B148" s="108" t="s">
        <v>13</v>
      </c>
      <c r="C148" s="21">
        <f t="shared" si="85"/>
        <v>1.216717</v>
      </c>
      <c r="D148" s="109">
        <v>473911</v>
      </c>
      <c r="E148" s="68">
        <v>473922</v>
      </c>
      <c r="F148" s="29" t="s">
        <v>14</v>
      </c>
      <c r="G148" s="58">
        <v>350</v>
      </c>
      <c r="H148" s="110">
        <f t="shared" si="115"/>
        <v>425.85</v>
      </c>
      <c r="I148" s="110">
        <f t="shared" si="103"/>
        <v>425.85</v>
      </c>
      <c r="J148" s="110">
        <f t="shared" si="114"/>
        <v>425.85</v>
      </c>
      <c r="K148" s="110">
        <f t="shared" si="104"/>
        <v>425.85</v>
      </c>
      <c r="L148" s="107">
        <f t="shared" si="104"/>
        <v>425.85</v>
      </c>
      <c r="M148" s="65"/>
      <c r="N148" s="80"/>
      <c r="P148" s="108" t="s">
        <v>13</v>
      </c>
      <c r="Q148" s="21">
        <f t="shared" si="116"/>
        <v>1.216717</v>
      </c>
      <c r="R148" s="109">
        <f t="shared" si="117"/>
        <v>473911</v>
      </c>
      <c r="S148" s="68">
        <f t="shared" si="118"/>
        <v>473922</v>
      </c>
      <c r="T148" s="29" t="s">
        <v>14</v>
      </c>
      <c r="U148" s="58">
        <f t="shared" si="119"/>
        <v>350</v>
      </c>
      <c r="V148" s="110">
        <f t="shared" si="120"/>
        <v>425.85</v>
      </c>
      <c r="W148" s="110">
        <f t="shared" si="121"/>
        <v>425.85</v>
      </c>
      <c r="X148" s="110">
        <f t="shared" si="122"/>
        <v>425.85</v>
      </c>
      <c r="Y148" s="110">
        <f t="shared" si="123"/>
        <v>425.85</v>
      </c>
      <c r="Z148" s="107">
        <f t="shared" si="124"/>
        <v>425.85</v>
      </c>
      <c r="AA148" s="65"/>
      <c r="AB148" s="80"/>
    </row>
    <row r="149" spans="2:32" ht="14.1" customHeight="1">
      <c r="B149" s="108" t="s">
        <v>13</v>
      </c>
      <c r="C149" s="21">
        <f t="shared" si="85"/>
        <v>1.216717</v>
      </c>
      <c r="D149" s="126">
        <v>473933</v>
      </c>
      <c r="E149" s="68">
        <v>473944</v>
      </c>
      <c r="F149" s="29" t="s">
        <v>14</v>
      </c>
      <c r="G149" s="58">
        <v>138</v>
      </c>
      <c r="H149" s="110">
        <f>ROUND(C149*G149,2)</f>
        <v>167.91</v>
      </c>
      <c r="I149" s="110">
        <f t="shared" si="103"/>
        <v>167.91</v>
      </c>
      <c r="J149" s="127">
        <f>H149-AF149</f>
        <v>159.22999999999999</v>
      </c>
      <c r="K149" s="110">
        <f t="shared" ref="K149:L161" si="125">$H149</f>
        <v>167.91</v>
      </c>
      <c r="L149" s="107">
        <f t="shared" si="125"/>
        <v>167.91</v>
      </c>
      <c r="M149" s="65"/>
      <c r="N149" s="80"/>
      <c r="P149" s="108" t="s">
        <v>13</v>
      </c>
      <c r="Q149" s="21">
        <f t="shared" si="116"/>
        <v>1.216717</v>
      </c>
      <c r="R149" s="126">
        <f t="shared" si="117"/>
        <v>473933</v>
      </c>
      <c r="S149" s="68">
        <f t="shared" si="118"/>
        <v>473944</v>
      </c>
      <c r="T149" s="29" t="s">
        <v>14</v>
      </c>
      <c r="U149" s="58">
        <f t="shared" si="119"/>
        <v>138</v>
      </c>
      <c r="V149" s="110">
        <f t="shared" si="120"/>
        <v>167.91</v>
      </c>
      <c r="W149" s="110">
        <f t="shared" si="121"/>
        <v>167.91</v>
      </c>
      <c r="X149" s="127">
        <f t="shared" si="122"/>
        <v>159.22999999999999</v>
      </c>
      <c r="Y149" s="110">
        <f t="shared" si="123"/>
        <v>167.91</v>
      </c>
      <c r="Z149" s="107">
        <f t="shared" si="124"/>
        <v>167.91</v>
      </c>
      <c r="AA149" s="65"/>
      <c r="AB149" s="80"/>
      <c r="AC149" s="10">
        <f>H149</f>
        <v>167.91</v>
      </c>
      <c r="AD149" s="10">
        <f>ROUNDUP(+AC149*0.85,2)</f>
        <v>142.72999999999999</v>
      </c>
      <c r="AE149" s="10">
        <f>AC149-AD149</f>
        <v>25.180000000000007</v>
      </c>
      <c r="AF149" s="10">
        <f>IF(+AE149&lt;+$AF$112,+AE149,+$AF$112)</f>
        <v>8.68</v>
      </c>
    </row>
    <row r="150" spans="2:32" ht="14.1" customHeight="1">
      <c r="B150" s="108" t="s">
        <v>13</v>
      </c>
      <c r="C150" s="21">
        <f t="shared" si="85"/>
        <v>1.216717</v>
      </c>
      <c r="D150" s="128">
        <v>473955</v>
      </c>
      <c r="E150" s="68">
        <v>473966</v>
      </c>
      <c r="F150" s="29" t="s">
        <v>14</v>
      </c>
      <c r="G150" s="58">
        <v>45</v>
      </c>
      <c r="H150" s="110">
        <f>ROUND(C150*G150,2)</f>
        <v>54.75</v>
      </c>
      <c r="I150" s="110">
        <f t="shared" si="103"/>
        <v>54.75</v>
      </c>
      <c r="J150" s="110">
        <f t="shared" si="103"/>
        <v>54.75</v>
      </c>
      <c r="K150" s="110">
        <f t="shared" si="125"/>
        <v>54.75</v>
      </c>
      <c r="L150" s="107">
        <f t="shared" si="125"/>
        <v>54.75</v>
      </c>
      <c r="M150" s="65"/>
      <c r="N150" s="80"/>
      <c r="P150" s="108" t="s">
        <v>13</v>
      </c>
      <c r="Q150" s="21">
        <f t="shared" si="116"/>
        <v>1.216717</v>
      </c>
      <c r="R150" s="128">
        <f t="shared" si="117"/>
        <v>473955</v>
      </c>
      <c r="S150" s="68">
        <f t="shared" si="118"/>
        <v>473966</v>
      </c>
      <c r="T150" s="29" t="s">
        <v>14</v>
      </c>
      <c r="U150" s="58">
        <f t="shared" si="119"/>
        <v>45</v>
      </c>
      <c r="V150" s="110">
        <f t="shared" si="120"/>
        <v>54.75</v>
      </c>
      <c r="W150" s="110">
        <f t="shared" si="121"/>
        <v>54.75</v>
      </c>
      <c r="X150" s="110">
        <f t="shared" si="122"/>
        <v>54.75</v>
      </c>
      <c r="Y150" s="110">
        <f t="shared" si="123"/>
        <v>54.75</v>
      </c>
      <c r="Z150" s="107">
        <f t="shared" si="124"/>
        <v>54.75</v>
      </c>
      <c r="AA150" s="65"/>
      <c r="AB150" s="80"/>
      <c r="AC150" s="10"/>
      <c r="AD150" s="10"/>
      <c r="AE150" s="10"/>
      <c r="AF150" s="10"/>
    </row>
    <row r="151" spans="2:32" ht="14.1" customHeight="1">
      <c r="B151" s="108" t="s">
        <v>13</v>
      </c>
      <c r="C151" s="21">
        <f t="shared" si="85"/>
        <v>1.216717</v>
      </c>
      <c r="D151" s="128">
        <v>473970</v>
      </c>
      <c r="E151" s="68">
        <v>473981</v>
      </c>
      <c r="F151" s="29" t="s">
        <v>14</v>
      </c>
      <c r="G151" s="58">
        <v>200</v>
      </c>
      <c r="H151" s="110">
        <f>ROUND(C151*G151,2)</f>
        <v>243.34</v>
      </c>
      <c r="I151" s="110">
        <f t="shared" si="103"/>
        <v>243.34</v>
      </c>
      <c r="J151" s="110">
        <f t="shared" si="103"/>
        <v>243.34</v>
      </c>
      <c r="K151" s="110">
        <f t="shared" si="125"/>
        <v>243.34</v>
      </c>
      <c r="L151" s="107">
        <f t="shared" si="125"/>
        <v>243.34</v>
      </c>
      <c r="M151" s="65"/>
      <c r="N151" s="80"/>
      <c r="P151" s="108" t="s">
        <v>13</v>
      </c>
      <c r="Q151" s="21">
        <f t="shared" si="116"/>
        <v>1.216717</v>
      </c>
      <c r="R151" s="128">
        <f t="shared" si="117"/>
        <v>473970</v>
      </c>
      <c r="S151" s="68">
        <f t="shared" si="118"/>
        <v>473981</v>
      </c>
      <c r="T151" s="29" t="s">
        <v>14</v>
      </c>
      <c r="U151" s="58">
        <f t="shared" si="119"/>
        <v>200</v>
      </c>
      <c r="V151" s="110">
        <f t="shared" si="120"/>
        <v>243.34</v>
      </c>
      <c r="W151" s="110">
        <f t="shared" si="121"/>
        <v>243.34</v>
      </c>
      <c r="X151" s="110">
        <f t="shared" si="122"/>
        <v>243.34</v>
      </c>
      <c r="Y151" s="110">
        <f t="shared" si="123"/>
        <v>243.34</v>
      </c>
      <c r="Z151" s="107">
        <f t="shared" si="124"/>
        <v>243.34</v>
      </c>
      <c r="AA151" s="65"/>
      <c r="AB151" s="80"/>
      <c r="AC151" s="10"/>
      <c r="AD151" s="10"/>
      <c r="AE151" s="10"/>
      <c r="AF151" s="10"/>
    </row>
    <row r="152" spans="2:32" ht="14.1" customHeight="1">
      <c r="B152" s="108" t="s">
        <v>13</v>
      </c>
      <c r="C152" s="21">
        <f t="shared" si="85"/>
        <v>1.216717</v>
      </c>
      <c r="D152" s="126">
        <v>474670</v>
      </c>
      <c r="E152" s="68">
        <v>474681</v>
      </c>
      <c r="F152" s="29" t="s">
        <v>14</v>
      </c>
      <c r="G152" s="58">
        <v>150</v>
      </c>
      <c r="H152" s="110">
        <f t="shared" si="115"/>
        <v>182.51</v>
      </c>
      <c r="I152" s="110">
        <f t="shared" si="103"/>
        <v>182.51</v>
      </c>
      <c r="J152" s="127">
        <f>H152-AF152</f>
        <v>173.82999999999998</v>
      </c>
      <c r="K152" s="110">
        <f t="shared" si="125"/>
        <v>182.51</v>
      </c>
      <c r="L152" s="107">
        <f t="shared" si="125"/>
        <v>182.51</v>
      </c>
      <c r="M152" s="65"/>
      <c r="N152" s="80"/>
      <c r="P152" s="108" t="s">
        <v>13</v>
      </c>
      <c r="Q152" s="21">
        <f t="shared" si="116"/>
        <v>1.216717</v>
      </c>
      <c r="R152" s="126">
        <f t="shared" si="117"/>
        <v>474670</v>
      </c>
      <c r="S152" s="68">
        <f t="shared" si="118"/>
        <v>474681</v>
      </c>
      <c r="T152" s="29" t="s">
        <v>14</v>
      </c>
      <c r="U152" s="58">
        <f t="shared" si="119"/>
        <v>150</v>
      </c>
      <c r="V152" s="110">
        <f t="shared" si="120"/>
        <v>182.51</v>
      </c>
      <c r="W152" s="110">
        <f t="shared" si="121"/>
        <v>182.51</v>
      </c>
      <c r="X152" s="127">
        <f t="shared" si="122"/>
        <v>173.82999999999998</v>
      </c>
      <c r="Y152" s="110">
        <f t="shared" si="123"/>
        <v>182.51</v>
      </c>
      <c r="Z152" s="107">
        <f t="shared" si="124"/>
        <v>182.51</v>
      </c>
      <c r="AA152" s="65"/>
      <c r="AB152" s="80"/>
      <c r="AC152" s="10">
        <f>H152</f>
        <v>182.51</v>
      </c>
      <c r="AD152" s="10">
        <f>ROUNDUP(+AC152*0.85,2)</f>
        <v>155.13999999999999</v>
      </c>
      <c r="AE152" s="10">
        <f>AC152-AD152</f>
        <v>27.370000000000005</v>
      </c>
      <c r="AF152" s="10">
        <f>IF(+AE152&lt;+$AF$112,+AE152,+$AF$112)</f>
        <v>8.68</v>
      </c>
    </row>
    <row r="153" spans="2:32" ht="14.1" customHeight="1">
      <c r="B153" s="108" t="s">
        <v>13</v>
      </c>
      <c r="C153" s="21">
        <f t="shared" si="85"/>
        <v>1.216717</v>
      </c>
      <c r="D153" s="109">
        <v>474736</v>
      </c>
      <c r="E153" s="68">
        <v>474740</v>
      </c>
      <c r="F153" s="29" t="s">
        <v>14</v>
      </c>
      <c r="G153" s="58">
        <v>100</v>
      </c>
      <c r="H153" s="110">
        <f t="shared" si="115"/>
        <v>121.67</v>
      </c>
      <c r="I153" s="110">
        <f t="shared" si="103"/>
        <v>121.67</v>
      </c>
      <c r="J153" s="110">
        <f t="shared" si="103"/>
        <v>121.67</v>
      </c>
      <c r="K153" s="110">
        <f t="shared" si="125"/>
        <v>121.67</v>
      </c>
      <c r="L153" s="107">
        <f t="shared" si="125"/>
        <v>121.67</v>
      </c>
      <c r="M153" s="65"/>
      <c r="N153" s="80"/>
      <c r="P153" s="108" t="s">
        <v>13</v>
      </c>
      <c r="Q153" s="21">
        <f t="shared" ref="Q153:Q161" si="126">C153</f>
        <v>1.216717</v>
      </c>
      <c r="R153" s="128">
        <f t="shared" ref="R153:R161" si="127">D153</f>
        <v>474736</v>
      </c>
      <c r="S153" s="68">
        <f t="shared" ref="S153:S161" si="128">E153</f>
        <v>474740</v>
      </c>
      <c r="T153" s="29" t="s">
        <v>14</v>
      </c>
      <c r="U153" s="58">
        <f t="shared" ref="U153:U161" si="129">G153</f>
        <v>100</v>
      </c>
      <c r="V153" s="110">
        <f t="shared" ref="V153:V161" si="130">H153</f>
        <v>121.67</v>
      </c>
      <c r="W153" s="110">
        <f t="shared" ref="W153:W161" si="131">I153</f>
        <v>121.67</v>
      </c>
      <c r="X153" s="110">
        <f t="shared" ref="X153:X161" si="132">J153</f>
        <v>121.67</v>
      </c>
      <c r="Y153" s="110">
        <f t="shared" ref="Y153:Y161" si="133">K153</f>
        <v>121.67</v>
      </c>
      <c r="Z153" s="107">
        <f t="shared" ref="Z153:Z161" si="134">L153</f>
        <v>121.67</v>
      </c>
      <c r="AA153" s="65"/>
      <c r="AB153" s="80"/>
      <c r="AC153" s="10"/>
      <c r="AD153" s="10"/>
      <c r="AE153" s="10"/>
      <c r="AF153" s="10"/>
    </row>
    <row r="154" spans="2:32" ht="14.1" customHeight="1">
      <c r="B154" s="108" t="s">
        <v>13</v>
      </c>
      <c r="C154" s="21">
        <f t="shared" si="85"/>
        <v>1.216717</v>
      </c>
      <c r="D154" s="109">
        <v>474751</v>
      </c>
      <c r="E154" s="68">
        <v>474762</v>
      </c>
      <c r="F154" s="29" t="s">
        <v>14</v>
      </c>
      <c r="G154" s="58">
        <v>150</v>
      </c>
      <c r="H154" s="110">
        <f t="shared" si="115"/>
        <v>182.51</v>
      </c>
      <c r="I154" s="110">
        <f t="shared" ref="I154:J161" si="135">$H154</f>
        <v>182.51</v>
      </c>
      <c r="J154" s="110">
        <f t="shared" si="135"/>
        <v>182.51</v>
      </c>
      <c r="K154" s="110">
        <f t="shared" si="125"/>
        <v>182.51</v>
      </c>
      <c r="L154" s="107">
        <f t="shared" si="125"/>
        <v>182.51</v>
      </c>
      <c r="M154" s="65"/>
      <c r="N154" s="80"/>
      <c r="P154" s="108" t="s">
        <v>13</v>
      </c>
      <c r="Q154" s="21">
        <f t="shared" si="126"/>
        <v>1.216717</v>
      </c>
      <c r="R154" s="128">
        <f t="shared" si="127"/>
        <v>474751</v>
      </c>
      <c r="S154" s="68">
        <f t="shared" si="128"/>
        <v>474762</v>
      </c>
      <c r="T154" s="29" t="s">
        <v>14</v>
      </c>
      <c r="U154" s="58">
        <f t="shared" si="129"/>
        <v>150</v>
      </c>
      <c r="V154" s="110">
        <f t="shared" si="130"/>
        <v>182.51</v>
      </c>
      <c r="W154" s="110">
        <f t="shared" si="131"/>
        <v>182.51</v>
      </c>
      <c r="X154" s="110">
        <f t="shared" si="132"/>
        <v>182.51</v>
      </c>
      <c r="Y154" s="110">
        <f t="shared" si="133"/>
        <v>182.51</v>
      </c>
      <c r="Z154" s="107">
        <f t="shared" si="134"/>
        <v>182.51</v>
      </c>
      <c r="AA154" s="65"/>
      <c r="AB154" s="80"/>
      <c r="AC154" s="10"/>
      <c r="AD154" s="10"/>
      <c r="AE154" s="10"/>
      <c r="AF154" s="10"/>
    </row>
    <row r="155" spans="2:32" ht="14.1" customHeight="1">
      <c r="B155" s="108" t="s">
        <v>13</v>
      </c>
      <c r="C155" s="21">
        <f t="shared" si="85"/>
        <v>1.216717</v>
      </c>
      <c r="D155" s="109">
        <v>474773</v>
      </c>
      <c r="E155" s="68">
        <v>474784</v>
      </c>
      <c r="F155" s="29" t="s">
        <v>14</v>
      </c>
      <c r="G155" s="58">
        <v>150</v>
      </c>
      <c r="H155" s="110">
        <f t="shared" si="115"/>
        <v>182.51</v>
      </c>
      <c r="I155" s="110">
        <f t="shared" si="135"/>
        <v>182.51</v>
      </c>
      <c r="J155" s="110">
        <f t="shared" si="135"/>
        <v>182.51</v>
      </c>
      <c r="K155" s="110">
        <f t="shared" si="125"/>
        <v>182.51</v>
      </c>
      <c r="L155" s="107">
        <f t="shared" si="125"/>
        <v>182.51</v>
      </c>
      <c r="M155" s="65"/>
      <c r="N155" s="80"/>
      <c r="P155" s="108" t="s">
        <v>13</v>
      </c>
      <c r="Q155" s="21">
        <f t="shared" si="126"/>
        <v>1.216717</v>
      </c>
      <c r="R155" s="128">
        <f t="shared" si="127"/>
        <v>474773</v>
      </c>
      <c r="S155" s="68">
        <f t="shared" si="128"/>
        <v>474784</v>
      </c>
      <c r="T155" s="29" t="s">
        <v>14</v>
      </c>
      <c r="U155" s="58">
        <f t="shared" si="129"/>
        <v>150</v>
      </c>
      <c r="V155" s="110">
        <f t="shared" si="130"/>
        <v>182.51</v>
      </c>
      <c r="W155" s="110">
        <f t="shared" si="131"/>
        <v>182.51</v>
      </c>
      <c r="X155" s="110">
        <f t="shared" si="132"/>
        <v>182.51</v>
      </c>
      <c r="Y155" s="110">
        <f t="shared" si="133"/>
        <v>182.51</v>
      </c>
      <c r="Z155" s="107">
        <f t="shared" si="134"/>
        <v>182.51</v>
      </c>
      <c r="AA155" s="65"/>
      <c r="AB155" s="80"/>
      <c r="AC155" s="10"/>
      <c r="AD155" s="10"/>
      <c r="AE155" s="10"/>
      <c r="AF155" s="10"/>
    </row>
    <row r="156" spans="2:32" ht="14.1" customHeight="1">
      <c r="B156" s="108" t="s">
        <v>13</v>
      </c>
      <c r="C156" s="21">
        <f t="shared" si="85"/>
        <v>1.216717</v>
      </c>
      <c r="D156" s="109">
        <v>474795</v>
      </c>
      <c r="E156" s="68">
        <v>474806</v>
      </c>
      <c r="F156" s="29" t="s">
        <v>14</v>
      </c>
      <c r="G156" s="58">
        <v>150</v>
      </c>
      <c r="H156" s="110">
        <f t="shared" si="115"/>
        <v>182.51</v>
      </c>
      <c r="I156" s="110">
        <f t="shared" si="135"/>
        <v>182.51</v>
      </c>
      <c r="J156" s="110">
        <f t="shared" si="135"/>
        <v>182.51</v>
      </c>
      <c r="K156" s="110">
        <f t="shared" si="125"/>
        <v>182.51</v>
      </c>
      <c r="L156" s="107">
        <f t="shared" si="125"/>
        <v>182.51</v>
      </c>
      <c r="M156" s="65"/>
      <c r="N156" s="80"/>
      <c r="P156" s="108" t="s">
        <v>13</v>
      </c>
      <c r="Q156" s="21">
        <f t="shared" si="126"/>
        <v>1.216717</v>
      </c>
      <c r="R156" s="128">
        <f t="shared" si="127"/>
        <v>474795</v>
      </c>
      <c r="S156" s="68">
        <f t="shared" si="128"/>
        <v>474806</v>
      </c>
      <c r="T156" s="29" t="s">
        <v>14</v>
      </c>
      <c r="U156" s="58">
        <f t="shared" si="129"/>
        <v>150</v>
      </c>
      <c r="V156" s="110">
        <f t="shared" si="130"/>
        <v>182.51</v>
      </c>
      <c r="W156" s="110">
        <f t="shared" si="131"/>
        <v>182.51</v>
      </c>
      <c r="X156" s="110">
        <f t="shared" si="132"/>
        <v>182.51</v>
      </c>
      <c r="Y156" s="110">
        <f t="shared" si="133"/>
        <v>182.51</v>
      </c>
      <c r="Z156" s="107">
        <f t="shared" si="134"/>
        <v>182.51</v>
      </c>
      <c r="AA156" s="65"/>
      <c r="AB156" s="80"/>
      <c r="AC156" s="10"/>
      <c r="AD156" s="10"/>
      <c r="AE156" s="10"/>
      <c r="AF156" s="10"/>
    </row>
    <row r="157" spans="2:32" ht="14.1" customHeight="1">
      <c r="B157" s="108" t="s">
        <v>13</v>
      </c>
      <c r="C157" s="21">
        <f t="shared" si="85"/>
        <v>1.216717</v>
      </c>
      <c r="D157" s="109">
        <v>474810</v>
      </c>
      <c r="E157" s="68">
        <v>474821</v>
      </c>
      <c r="F157" s="29" t="s">
        <v>14</v>
      </c>
      <c r="G157" s="58">
        <v>150</v>
      </c>
      <c r="H157" s="110">
        <f t="shared" si="115"/>
        <v>182.51</v>
      </c>
      <c r="I157" s="110">
        <f t="shared" si="135"/>
        <v>182.51</v>
      </c>
      <c r="J157" s="110">
        <f t="shared" si="135"/>
        <v>182.51</v>
      </c>
      <c r="K157" s="110">
        <f t="shared" si="125"/>
        <v>182.51</v>
      </c>
      <c r="L157" s="107">
        <f t="shared" si="125"/>
        <v>182.51</v>
      </c>
      <c r="M157" s="65"/>
      <c r="N157" s="80"/>
      <c r="P157" s="108" t="s">
        <v>13</v>
      </c>
      <c r="Q157" s="21">
        <f t="shared" si="126"/>
        <v>1.216717</v>
      </c>
      <c r="R157" s="128">
        <f t="shared" si="127"/>
        <v>474810</v>
      </c>
      <c r="S157" s="68">
        <f t="shared" si="128"/>
        <v>474821</v>
      </c>
      <c r="T157" s="29" t="s">
        <v>14</v>
      </c>
      <c r="U157" s="58">
        <f t="shared" si="129"/>
        <v>150</v>
      </c>
      <c r="V157" s="110">
        <f t="shared" si="130"/>
        <v>182.51</v>
      </c>
      <c r="W157" s="110">
        <f t="shared" si="131"/>
        <v>182.51</v>
      </c>
      <c r="X157" s="110">
        <f t="shared" si="132"/>
        <v>182.51</v>
      </c>
      <c r="Y157" s="110">
        <f t="shared" si="133"/>
        <v>182.51</v>
      </c>
      <c r="Z157" s="107">
        <f t="shared" si="134"/>
        <v>182.51</v>
      </c>
      <c r="AA157" s="65"/>
      <c r="AB157" s="80"/>
      <c r="AC157" s="10"/>
      <c r="AD157" s="10"/>
      <c r="AE157" s="10"/>
      <c r="AF157" s="10"/>
    </row>
    <row r="158" spans="2:32" ht="14.1" customHeight="1">
      <c r="B158" s="108" t="s">
        <v>13</v>
      </c>
      <c r="C158" s="21">
        <f t="shared" si="85"/>
        <v>1.216717</v>
      </c>
      <c r="D158" s="109">
        <v>474832</v>
      </c>
      <c r="E158" s="68">
        <v>474843</v>
      </c>
      <c r="F158" s="29" t="s">
        <v>14</v>
      </c>
      <c r="G158" s="58">
        <v>245</v>
      </c>
      <c r="H158" s="110">
        <f t="shared" si="115"/>
        <v>298.10000000000002</v>
      </c>
      <c r="I158" s="110">
        <f t="shared" si="135"/>
        <v>298.10000000000002</v>
      </c>
      <c r="J158" s="110">
        <f t="shared" si="135"/>
        <v>298.10000000000002</v>
      </c>
      <c r="K158" s="110">
        <f t="shared" si="125"/>
        <v>298.10000000000002</v>
      </c>
      <c r="L158" s="107">
        <f t="shared" si="125"/>
        <v>298.10000000000002</v>
      </c>
      <c r="M158" s="65"/>
      <c r="N158" s="80"/>
      <c r="P158" s="108" t="s">
        <v>13</v>
      </c>
      <c r="Q158" s="21">
        <f t="shared" si="126"/>
        <v>1.216717</v>
      </c>
      <c r="R158" s="128">
        <f t="shared" si="127"/>
        <v>474832</v>
      </c>
      <c r="S158" s="68">
        <f t="shared" si="128"/>
        <v>474843</v>
      </c>
      <c r="T158" s="29" t="s">
        <v>14</v>
      </c>
      <c r="U158" s="58">
        <f t="shared" si="129"/>
        <v>245</v>
      </c>
      <c r="V158" s="110">
        <f t="shared" si="130"/>
        <v>298.10000000000002</v>
      </c>
      <c r="W158" s="110">
        <f t="shared" si="131"/>
        <v>298.10000000000002</v>
      </c>
      <c r="X158" s="110">
        <f t="shared" si="132"/>
        <v>298.10000000000002</v>
      </c>
      <c r="Y158" s="110">
        <f t="shared" si="133"/>
        <v>298.10000000000002</v>
      </c>
      <c r="Z158" s="107">
        <f t="shared" si="134"/>
        <v>298.10000000000002</v>
      </c>
      <c r="AA158" s="65"/>
      <c r="AB158" s="80"/>
      <c r="AC158" s="10"/>
      <c r="AD158" s="10"/>
      <c r="AE158" s="10"/>
      <c r="AF158" s="10"/>
    </row>
    <row r="159" spans="2:32" ht="14.1" customHeight="1">
      <c r="B159" s="108" t="s">
        <v>13</v>
      </c>
      <c r="C159" s="21">
        <f t="shared" si="85"/>
        <v>1.216717</v>
      </c>
      <c r="D159" s="109">
        <v>474854</v>
      </c>
      <c r="E159" s="68">
        <v>474865</v>
      </c>
      <c r="F159" s="29" t="s">
        <v>14</v>
      </c>
      <c r="G159" s="58">
        <v>245</v>
      </c>
      <c r="H159" s="110">
        <f t="shared" si="115"/>
        <v>298.10000000000002</v>
      </c>
      <c r="I159" s="110">
        <f t="shared" si="135"/>
        <v>298.10000000000002</v>
      </c>
      <c r="J159" s="110">
        <f t="shared" si="135"/>
        <v>298.10000000000002</v>
      </c>
      <c r="K159" s="110">
        <f t="shared" si="125"/>
        <v>298.10000000000002</v>
      </c>
      <c r="L159" s="107">
        <f t="shared" si="125"/>
        <v>298.10000000000002</v>
      </c>
      <c r="M159" s="65"/>
      <c r="N159" s="80"/>
      <c r="P159" s="108" t="s">
        <v>13</v>
      </c>
      <c r="Q159" s="21">
        <f t="shared" si="126"/>
        <v>1.216717</v>
      </c>
      <c r="R159" s="128">
        <f t="shared" si="127"/>
        <v>474854</v>
      </c>
      <c r="S159" s="68">
        <f t="shared" si="128"/>
        <v>474865</v>
      </c>
      <c r="T159" s="29" t="s">
        <v>14</v>
      </c>
      <c r="U159" s="58">
        <f t="shared" si="129"/>
        <v>245</v>
      </c>
      <c r="V159" s="110">
        <f t="shared" si="130"/>
        <v>298.10000000000002</v>
      </c>
      <c r="W159" s="110">
        <f t="shared" si="131"/>
        <v>298.10000000000002</v>
      </c>
      <c r="X159" s="110">
        <f t="shared" si="132"/>
        <v>298.10000000000002</v>
      </c>
      <c r="Y159" s="110">
        <f t="shared" si="133"/>
        <v>298.10000000000002</v>
      </c>
      <c r="Z159" s="107">
        <f t="shared" si="134"/>
        <v>298.10000000000002</v>
      </c>
      <c r="AA159" s="65"/>
      <c r="AB159" s="80"/>
      <c r="AC159" s="10"/>
      <c r="AD159" s="10"/>
      <c r="AE159" s="10"/>
      <c r="AF159" s="10"/>
    </row>
    <row r="160" spans="2:32" ht="14.1" customHeight="1">
      <c r="B160" s="108" t="s">
        <v>13</v>
      </c>
      <c r="C160" s="21">
        <f t="shared" si="85"/>
        <v>1.216717</v>
      </c>
      <c r="D160" s="109">
        <v>474876</v>
      </c>
      <c r="E160" s="68">
        <v>474880</v>
      </c>
      <c r="F160" s="29" t="s">
        <v>14</v>
      </c>
      <c r="G160" s="58">
        <v>345</v>
      </c>
      <c r="H160" s="110">
        <f t="shared" si="115"/>
        <v>419.77</v>
      </c>
      <c r="I160" s="110">
        <f t="shared" si="135"/>
        <v>419.77</v>
      </c>
      <c r="J160" s="110">
        <f t="shared" si="135"/>
        <v>419.77</v>
      </c>
      <c r="K160" s="110">
        <f t="shared" si="125"/>
        <v>419.77</v>
      </c>
      <c r="L160" s="107">
        <f t="shared" si="125"/>
        <v>419.77</v>
      </c>
      <c r="M160" s="65"/>
      <c r="N160" s="80"/>
      <c r="P160" s="108" t="s">
        <v>13</v>
      </c>
      <c r="Q160" s="21">
        <f t="shared" si="126"/>
        <v>1.216717</v>
      </c>
      <c r="R160" s="128">
        <f t="shared" si="127"/>
        <v>474876</v>
      </c>
      <c r="S160" s="68">
        <f t="shared" si="128"/>
        <v>474880</v>
      </c>
      <c r="T160" s="29" t="s">
        <v>14</v>
      </c>
      <c r="U160" s="58">
        <f t="shared" si="129"/>
        <v>345</v>
      </c>
      <c r="V160" s="110">
        <f t="shared" si="130"/>
        <v>419.77</v>
      </c>
      <c r="W160" s="110">
        <f t="shared" si="131"/>
        <v>419.77</v>
      </c>
      <c r="X160" s="110">
        <f t="shared" si="132"/>
        <v>419.77</v>
      </c>
      <c r="Y160" s="110">
        <f t="shared" si="133"/>
        <v>419.77</v>
      </c>
      <c r="Z160" s="107">
        <f t="shared" si="134"/>
        <v>419.77</v>
      </c>
      <c r="AA160" s="65"/>
      <c r="AB160" s="80"/>
      <c r="AC160" s="10"/>
      <c r="AD160" s="10"/>
      <c r="AE160" s="10"/>
      <c r="AF160" s="10"/>
    </row>
    <row r="161" spans="2:37" ht="14.1" customHeight="1">
      <c r="B161" s="108" t="s">
        <v>13</v>
      </c>
      <c r="C161" s="21">
        <f t="shared" si="85"/>
        <v>1.216717</v>
      </c>
      <c r="D161" s="109">
        <v>474891</v>
      </c>
      <c r="E161" s="68">
        <v>474902</v>
      </c>
      <c r="F161" s="29" t="s">
        <v>14</v>
      </c>
      <c r="G161" s="58">
        <v>40</v>
      </c>
      <c r="H161" s="110">
        <f t="shared" si="115"/>
        <v>48.67</v>
      </c>
      <c r="I161" s="110">
        <f t="shared" si="135"/>
        <v>48.67</v>
      </c>
      <c r="J161" s="110">
        <f t="shared" si="135"/>
        <v>48.67</v>
      </c>
      <c r="K161" s="110">
        <f t="shared" si="125"/>
        <v>48.67</v>
      </c>
      <c r="L161" s="107">
        <f t="shared" si="125"/>
        <v>48.67</v>
      </c>
      <c r="M161" s="65"/>
      <c r="N161" s="80"/>
      <c r="P161" s="108" t="s">
        <v>13</v>
      </c>
      <c r="Q161" s="21">
        <f t="shared" si="126"/>
        <v>1.216717</v>
      </c>
      <c r="R161" s="128">
        <f t="shared" si="127"/>
        <v>474891</v>
      </c>
      <c r="S161" s="68">
        <f t="shared" si="128"/>
        <v>474902</v>
      </c>
      <c r="T161" s="29" t="s">
        <v>14</v>
      </c>
      <c r="U161" s="58">
        <f t="shared" si="129"/>
        <v>40</v>
      </c>
      <c r="V161" s="110">
        <f t="shared" si="130"/>
        <v>48.67</v>
      </c>
      <c r="W161" s="110">
        <f t="shared" si="131"/>
        <v>48.67</v>
      </c>
      <c r="X161" s="110">
        <f t="shared" si="132"/>
        <v>48.67</v>
      </c>
      <c r="Y161" s="110">
        <f t="shared" si="133"/>
        <v>48.67</v>
      </c>
      <c r="Z161" s="107">
        <f t="shared" si="134"/>
        <v>48.67</v>
      </c>
      <c r="AA161" s="65"/>
      <c r="AB161" s="80"/>
      <c r="AC161" s="10"/>
      <c r="AD161" s="10"/>
      <c r="AE161" s="10"/>
      <c r="AF161" s="10"/>
    </row>
    <row r="162" spans="2:37" ht="13.5" customHeight="1">
      <c r="B162" s="171"/>
      <c r="C162" s="97"/>
      <c r="D162" s="172"/>
      <c r="E162" s="173"/>
      <c r="F162" s="174"/>
      <c r="G162" s="175"/>
      <c r="H162" s="176"/>
      <c r="I162" s="177"/>
      <c r="J162" s="177"/>
      <c r="K162" s="177"/>
      <c r="L162" s="178"/>
      <c r="M162" s="6"/>
      <c r="N162" s="67"/>
      <c r="P162" s="171"/>
      <c r="Q162" s="97"/>
      <c r="R162" s="172"/>
      <c r="S162" s="173"/>
      <c r="T162" s="174"/>
      <c r="U162" s="175"/>
      <c r="V162" s="176"/>
      <c r="W162" s="177"/>
      <c r="X162" s="177"/>
      <c r="Y162" s="177"/>
      <c r="Z162" s="178"/>
      <c r="AA162" s="6"/>
      <c r="AB162" s="67"/>
    </row>
    <row r="163" spans="2:37" ht="13.5" customHeight="1">
      <c r="B163" s="6"/>
      <c r="C163" s="21"/>
      <c r="D163" s="21"/>
      <c r="E163" s="67"/>
      <c r="F163" s="6"/>
      <c r="G163" s="22"/>
      <c r="H163" s="6"/>
      <c r="I163" s="6"/>
      <c r="J163" s="6"/>
      <c r="K163" s="6"/>
      <c r="L163" s="6"/>
      <c r="M163" s="6"/>
      <c r="N163" s="67"/>
      <c r="P163" s="6"/>
      <c r="Q163" s="21"/>
      <c r="R163" s="29"/>
      <c r="S163" s="67"/>
      <c r="T163" s="6"/>
      <c r="U163" s="22"/>
      <c r="V163" s="6"/>
      <c r="W163" s="6"/>
      <c r="X163" s="6"/>
      <c r="Y163" s="6"/>
      <c r="Z163" s="6"/>
      <c r="AA163" s="6"/>
      <c r="AB163" s="67"/>
    </row>
    <row r="164" spans="2:37" ht="13.5" customHeight="1">
      <c r="B164" s="6"/>
      <c r="C164" s="21"/>
      <c r="D164" s="21"/>
      <c r="E164" s="67"/>
      <c r="F164" s="6"/>
      <c r="G164" s="22"/>
      <c r="H164" s="6"/>
      <c r="I164" s="6"/>
      <c r="J164" s="6"/>
      <c r="K164" s="6"/>
      <c r="N164" s="28" t="s">
        <v>88</v>
      </c>
      <c r="U164" s="12"/>
      <c r="AB164" s="8" t="str">
        <f>N164</f>
        <v>55</v>
      </c>
    </row>
    <row r="165" spans="2:37" ht="13.5" customHeight="1">
      <c r="B165" s="3" t="s">
        <v>31</v>
      </c>
      <c r="G165" s="19"/>
      <c r="L165" s="7"/>
      <c r="M165" s="7"/>
      <c r="N165" s="70"/>
      <c r="P165" s="3" t="s">
        <v>32</v>
      </c>
      <c r="W165" s="19"/>
      <c r="AD165" s="7"/>
      <c r="AF165" s="7"/>
    </row>
    <row r="166" spans="2:37" ht="13.5" customHeight="1">
      <c r="B166" s="2" t="s">
        <v>33</v>
      </c>
      <c r="G166" s="19"/>
      <c r="L166" s="7"/>
      <c r="M166" s="7"/>
      <c r="N166" s="70"/>
      <c r="P166" s="2" t="s">
        <v>34</v>
      </c>
      <c r="W166" s="19"/>
    </row>
    <row r="167" spans="2:37" ht="13.5" customHeight="1">
      <c r="B167" s="6"/>
      <c r="C167" s="21"/>
      <c r="D167" s="29"/>
      <c r="E167" s="67"/>
      <c r="F167" s="6"/>
      <c r="G167" s="22"/>
      <c r="H167" s="6"/>
      <c r="I167" s="6"/>
      <c r="J167" s="6"/>
      <c r="K167" s="6"/>
      <c r="L167" s="6"/>
      <c r="M167" s="6"/>
      <c r="N167" s="67"/>
      <c r="P167" s="6"/>
      <c r="Q167" s="21"/>
      <c r="R167" s="29"/>
      <c r="S167" s="67"/>
      <c r="T167" s="6"/>
      <c r="U167" s="22"/>
      <c r="V167" s="6"/>
      <c r="W167" s="6"/>
      <c r="X167" s="6"/>
      <c r="Y167" s="6"/>
      <c r="Z167" s="6"/>
      <c r="AA167" s="6"/>
      <c r="AB167" s="67"/>
    </row>
    <row r="168" spans="2:37" ht="34.5" customHeight="1" thickBot="1">
      <c r="B168" s="242" t="s">
        <v>4</v>
      </c>
      <c r="C168" s="243"/>
      <c r="D168" s="243"/>
      <c r="E168" s="243"/>
      <c r="F168" s="243"/>
      <c r="G168" s="244"/>
      <c r="H168" s="114" t="s">
        <v>5</v>
      </c>
      <c r="I168" s="245" t="s">
        <v>77</v>
      </c>
      <c r="J168" s="244"/>
      <c r="K168" s="245" t="s">
        <v>78</v>
      </c>
      <c r="L168" s="246"/>
      <c r="M168" s="115"/>
      <c r="N168" s="67"/>
      <c r="P168" s="247" t="s">
        <v>8</v>
      </c>
      <c r="Q168" s="237"/>
      <c r="R168" s="237"/>
      <c r="S168" s="237"/>
      <c r="T168" s="237"/>
      <c r="U168" s="238"/>
      <c r="V168" s="160" t="s">
        <v>9</v>
      </c>
      <c r="W168" s="248" t="s">
        <v>79</v>
      </c>
      <c r="X168" s="238"/>
      <c r="Y168" s="248" t="s">
        <v>80</v>
      </c>
      <c r="Z168" s="240"/>
      <c r="AA168" s="4"/>
      <c r="AB168" s="67"/>
      <c r="AC168" s="75" t="s">
        <v>75</v>
      </c>
      <c r="AD168" s="76"/>
    </row>
    <row r="169" spans="2:37" ht="34.5" customHeight="1" thickBot="1">
      <c r="B169" s="129"/>
      <c r="C169" s="56"/>
      <c r="D169" s="122" t="s">
        <v>81</v>
      </c>
      <c r="E169" s="123" t="s">
        <v>82</v>
      </c>
      <c r="F169" s="56"/>
      <c r="G169" s="119"/>
      <c r="H169" s="130"/>
      <c r="I169" s="121" t="s">
        <v>83</v>
      </c>
      <c r="J169" s="121" t="s">
        <v>84</v>
      </c>
      <c r="K169" s="121" t="s">
        <v>83</v>
      </c>
      <c r="L169" s="121" t="s">
        <v>84</v>
      </c>
      <c r="M169" s="79"/>
      <c r="N169" s="79"/>
      <c r="P169" s="161"/>
      <c r="Q169" s="56"/>
      <c r="R169" s="188" t="s">
        <v>81</v>
      </c>
      <c r="S169" s="189" t="s">
        <v>82</v>
      </c>
      <c r="T169" s="56"/>
      <c r="U169" s="119"/>
      <c r="V169" s="130"/>
      <c r="W169" s="190" t="s">
        <v>37</v>
      </c>
      <c r="X169" s="190" t="s">
        <v>38</v>
      </c>
      <c r="Y169" s="190" t="s">
        <v>37</v>
      </c>
      <c r="Z169" s="191" t="s">
        <v>38</v>
      </c>
      <c r="AA169" s="66"/>
      <c r="AB169" s="81"/>
      <c r="AC169" s="14" t="s">
        <v>30</v>
      </c>
      <c r="AD169" s="8" t="s">
        <v>6</v>
      </c>
      <c r="AE169" s="8" t="s">
        <v>7</v>
      </c>
      <c r="AF169" s="112">
        <f>AF112</f>
        <v>8.68</v>
      </c>
      <c r="AG169" s="112">
        <f>AG112</f>
        <v>5.62</v>
      </c>
      <c r="AI169" s="77" t="s">
        <v>76</v>
      </c>
      <c r="AK169" s="8" t="s">
        <v>43</v>
      </c>
    </row>
    <row r="170" spans="2:37" ht="13.5" customHeight="1">
      <c r="B170" s="183"/>
      <c r="C170" s="89"/>
      <c r="D170" s="184"/>
      <c r="E170" s="91"/>
      <c r="F170" s="92"/>
      <c r="G170" s="93"/>
      <c r="H170" s="185"/>
      <c r="I170" s="185"/>
      <c r="J170" s="186"/>
      <c r="K170" s="185"/>
      <c r="L170" s="187"/>
      <c r="M170" s="6"/>
      <c r="N170" s="67"/>
      <c r="P170" s="192"/>
      <c r="Q170" s="89"/>
      <c r="R170" s="193"/>
      <c r="S170" s="91"/>
      <c r="T170" s="92"/>
      <c r="U170" s="93"/>
      <c r="V170" s="194"/>
      <c r="W170" s="194"/>
      <c r="X170" s="195"/>
      <c r="Y170" s="194"/>
      <c r="Z170" s="196"/>
      <c r="AA170" s="6"/>
      <c r="AB170" s="67"/>
    </row>
    <row r="171" spans="2:37" ht="14.1" customHeight="1">
      <c r="B171" s="108" t="s">
        <v>13</v>
      </c>
      <c r="C171" s="21">
        <f>$C$114</f>
        <v>1.216717</v>
      </c>
      <c r="D171" s="126">
        <v>472076</v>
      </c>
      <c r="E171" s="68">
        <v>472080</v>
      </c>
      <c r="F171" s="29" t="s">
        <v>14</v>
      </c>
      <c r="G171" s="131">
        <f t="shared" ref="G171:G199" si="136">+AK171</f>
        <v>67.8</v>
      </c>
      <c r="H171" s="110">
        <f t="shared" ref="H171:H197" si="137">ROUND(C171*G171,2)</f>
        <v>82.49</v>
      </c>
      <c r="I171" s="110">
        <f t="shared" ref="I171:L176" si="138">$H171</f>
        <v>82.49</v>
      </c>
      <c r="J171" s="127">
        <f>H171-AF171</f>
        <v>73.81</v>
      </c>
      <c r="K171" s="110">
        <f t="shared" si="138"/>
        <v>82.49</v>
      </c>
      <c r="L171" s="107">
        <f t="shared" si="138"/>
        <v>82.49</v>
      </c>
      <c r="M171" s="65"/>
      <c r="N171" s="80"/>
      <c r="P171" s="108" t="s">
        <v>13</v>
      </c>
      <c r="Q171" s="21">
        <f t="shared" ref="Q171:Q184" si="139">C171</f>
        <v>1.216717</v>
      </c>
      <c r="R171" s="126">
        <f t="shared" ref="R171:R184" si="140">D171</f>
        <v>472076</v>
      </c>
      <c r="S171" s="68">
        <f t="shared" ref="S171:S184" si="141">E171</f>
        <v>472080</v>
      </c>
      <c r="T171" s="29" t="s">
        <v>14</v>
      </c>
      <c r="U171" s="131">
        <f t="shared" ref="U171:U197" si="142">G171</f>
        <v>67.8</v>
      </c>
      <c r="V171" s="110">
        <f t="shared" ref="V171:V197" si="143">H171</f>
        <v>82.49</v>
      </c>
      <c r="W171" s="110">
        <f t="shared" ref="W171:W197" si="144">I171</f>
        <v>82.49</v>
      </c>
      <c r="X171" s="127">
        <f t="shared" ref="X171:X197" si="145">J171</f>
        <v>73.81</v>
      </c>
      <c r="Y171" s="110">
        <f t="shared" ref="Y171:Y184" si="146">K171</f>
        <v>82.49</v>
      </c>
      <c r="Z171" s="107">
        <f t="shared" ref="Z171:Z184" si="147">L171</f>
        <v>82.49</v>
      </c>
      <c r="AA171" s="65"/>
      <c r="AB171" s="80"/>
      <c r="AC171" s="10">
        <f>H171</f>
        <v>82.49</v>
      </c>
      <c r="AD171" s="10">
        <f>ROUNDUP(+AC171*0.85,2)</f>
        <v>70.12</v>
      </c>
      <c r="AE171" s="10">
        <f>AC171-AD171</f>
        <v>12.36999999999999</v>
      </c>
      <c r="AF171" s="10">
        <f>IF(+AE171&lt;+$AF$112,+AE171,+$AF$112)</f>
        <v>8.68</v>
      </c>
      <c r="AH171" s="9">
        <v>472076</v>
      </c>
      <c r="AI171" s="5">
        <f t="shared" ref="AI171:AI176" si="148">G114</f>
        <v>60</v>
      </c>
      <c r="AJ171" s="9">
        <v>1.1299999999999999</v>
      </c>
      <c r="AK171" s="20">
        <f t="shared" ref="AK171:AK199" si="149">ROUND(AI171*$AI$87,2)</f>
        <v>67.8</v>
      </c>
    </row>
    <row r="172" spans="2:37" ht="14.1" customHeight="1">
      <c r="B172" s="108" t="s">
        <v>13</v>
      </c>
      <c r="C172" s="21">
        <f>$C$115</f>
        <v>1.216717</v>
      </c>
      <c r="D172" s="109">
        <v>472091</v>
      </c>
      <c r="E172" s="68">
        <v>472102</v>
      </c>
      <c r="F172" s="29" t="s">
        <v>14</v>
      </c>
      <c r="G172" s="131">
        <f t="shared" si="136"/>
        <v>169.5</v>
      </c>
      <c r="H172" s="110">
        <f t="shared" si="137"/>
        <v>206.23</v>
      </c>
      <c r="I172" s="110">
        <f t="shared" si="138"/>
        <v>206.23</v>
      </c>
      <c r="J172" s="110">
        <f>$H172</f>
        <v>206.23</v>
      </c>
      <c r="K172" s="110">
        <f t="shared" si="138"/>
        <v>206.23</v>
      </c>
      <c r="L172" s="107">
        <f t="shared" si="138"/>
        <v>206.23</v>
      </c>
      <c r="M172" s="65"/>
      <c r="N172" s="80"/>
      <c r="P172" s="108" t="s">
        <v>13</v>
      </c>
      <c r="Q172" s="21">
        <f t="shared" si="139"/>
        <v>1.216717</v>
      </c>
      <c r="R172" s="109">
        <f t="shared" si="140"/>
        <v>472091</v>
      </c>
      <c r="S172" s="68">
        <f t="shared" si="141"/>
        <v>472102</v>
      </c>
      <c r="T172" s="29" t="s">
        <v>14</v>
      </c>
      <c r="U172" s="131">
        <f t="shared" si="142"/>
        <v>169.5</v>
      </c>
      <c r="V172" s="110">
        <f t="shared" si="143"/>
        <v>206.23</v>
      </c>
      <c r="W172" s="110">
        <f t="shared" si="144"/>
        <v>206.23</v>
      </c>
      <c r="X172" s="110">
        <f t="shared" si="145"/>
        <v>206.23</v>
      </c>
      <c r="Y172" s="110">
        <f t="shared" si="146"/>
        <v>206.23</v>
      </c>
      <c r="Z172" s="107">
        <f t="shared" si="147"/>
        <v>206.23</v>
      </c>
      <c r="AA172" s="65"/>
      <c r="AB172" s="80"/>
      <c r="AD172" s="10"/>
      <c r="AH172" s="2">
        <v>472091</v>
      </c>
      <c r="AI172" s="5">
        <f t="shared" si="148"/>
        <v>150</v>
      </c>
      <c r="AK172" s="20">
        <f t="shared" si="149"/>
        <v>169.5</v>
      </c>
    </row>
    <row r="173" spans="2:37" ht="14.1" customHeight="1">
      <c r="B173" s="108" t="s">
        <v>13</v>
      </c>
      <c r="C173" s="21">
        <f>$C$116</f>
        <v>1.216717</v>
      </c>
      <c r="D173" s="126">
        <v>472113</v>
      </c>
      <c r="E173" s="68">
        <v>472124</v>
      </c>
      <c r="F173" s="29" t="s">
        <v>14</v>
      </c>
      <c r="G173" s="131">
        <f t="shared" si="136"/>
        <v>45.2</v>
      </c>
      <c r="H173" s="110">
        <f t="shared" si="137"/>
        <v>55</v>
      </c>
      <c r="I173" s="110">
        <f t="shared" si="138"/>
        <v>55</v>
      </c>
      <c r="J173" s="127">
        <f>H173-AF173</f>
        <v>46.75</v>
      </c>
      <c r="K173" s="110">
        <f t="shared" si="138"/>
        <v>55</v>
      </c>
      <c r="L173" s="107">
        <f t="shared" si="138"/>
        <v>55</v>
      </c>
      <c r="M173" s="65"/>
      <c r="N173" s="80"/>
      <c r="P173" s="108" t="s">
        <v>13</v>
      </c>
      <c r="Q173" s="21">
        <f t="shared" si="139"/>
        <v>1.216717</v>
      </c>
      <c r="R173" s="126">
        <f t="shared" si="140"/>
        <v>472113</v>
      </c>
      <c r="S173" s="68">
        <f t="shared" si="141"/>
        <v>472124</v>
      </c>
      <c r="T173" s="29" t="s">
        <v>14</v>
      </c>
      <c r="U173" s="131">
        <f t="shared" si="142"/>
        <v>45.2</v>
      </c>
      <c r="V173" s="110">
        <f t="shared" si="143"/>
        <v>55</v>
      </c>
      <c r="W173" s="110">
        <f t="shared" si="144"/>
        <v>55</v>
      </c>
      <c r="X173" s="127">
        <f t="shared" si="145"/>
        <v>46.75</v>
      </c>
      <c r="Y173" s="110">
        <f t="shared" si="146"/>
        <v>55</v>
      </c>
      <c r="Z173" s="107">
        <f t="shared" si="147"/>
        <v>55</v>
      </c>
      <c r="AA173" s="65"/>
      <c r="AB173" s="80"/>
      <c r="AC173" s="10">
        <f>H173</f>
        <v>55</v>
      </c>
      <c r="AD173" s="10">
        <f t="shared" ref="AD173:AD192" si="150">ROUNDUP(+AC173*0.85,2)</f>
        <v>46.75</v>
      </c>
      <c r="AE173" s="10">
        <f>AC173-AD173</f>
        <v>8.25</v>
      </c>
      <c r="AF173" s="10">
        <f>IF(+AE173&lt;+$AF$112,+AE173,+$AF$112)</f>
        <v>8.25</v>
      </c>
      <c r="AH173" s="9">
        <v>472113</v>
      </c>
      <c r="AI173" s="5">
        <f t="shared" si="148"/>
        <v>40</v>
      </c>
      <c r="AK173" s="20">
        <f t="shared" si="149"/>
        <v>45.2</v>
      </c>
    </row>
    <row r="174" spans="2:37" ht="14.1" customHeight="1">
      <c r="B174" s="108" t="s">
        <v>13</v>
      </c>
      <c r="C174" s="21">
        <f>$C$117</f>
        <v>1.216717</v>
      </c>
      <c r="D174" s="126">
        <v>472356</v>
      </c>
      <c r="E174" s="68">
        <v>472360</v>
      </c>
      <c r="F174" s="29" t="s">
        <v>14</v>
      </c>
      <c r="G174" s="131">
        <f t="shared" si="136"/>
        <v>57.63</v>
      </c>
      <c r="H174" s="110">
        <f t="shared" si="137"/>
        <v>70.12</v>
      </c>
      <c r="I174" s="110">
        <f t="shared" si="138"/>
        <v>70.12</v>
      </c>
      <c r="J174" s="127">
        <f>H174-AF174</f>
        <v>61.440000000000005</v>
      </c>
      <c r="K174" s="110">
        <f t="shared" si="138"/>
        <v>70.12</v>
      </c>
      <c r="L174" s="107">
        <f t="shared" si="138"/>
        <v>70.12</v>
      </c>
      <c r="M174" s="65"/>
      <c r="N174" s="80"/>
      <c r="P174" s="108" t="s">
        <v>13</v>
      </c>
      <c r="Q174" s="21">
        <f t="shared" si="139"/>
        <v>1.216717</v>
      </c>
      <c r="R174" s="126">
        <f t="shared" si="140"/>
        <v>472356</v>
      </c>
      <c r="S174" s="68">
        <f t="shared" si="141"/>
        <v>472360</v>
      </c>
      <c r="T174" s="29" t="s">
        <v>14</v>
      </c>
      <c r="U174" s="131">
        <f t="shared" si="142"/>
        <v>57.63</v>
      </c>
      <c r="V174" s="110">
        <f t="shared" si="143"/>
        <v>70.12</v>
      </c>
      <c r="W174" s="110">
        <f t="shared" si="144"/>
        <v>70.12</v>
      </c>
      <c r="X174" s="127">
        <f t="shared" si="145"/>
        <v>61.440000000000005</v>
      </c>
      <c r="Y174" s="110">
        <f t="shared" si="146"/>
        <v>70.12</v>
      </c>
      <c r="Z174" s="107">
        <f t="shared" si="147"/>
        <v>70.12</v>
      </c>
      <c r="AA174" s="65"/>
      <c r="AB174" s="80"/>
      <c r="AC174" s="10">
        <f>H174</f>
        <v>70.12</v>
      </c>
      <c r="AD174" s="10">
        <f t="shared" si="150"/>
        <v>59.61</v>
      </c>
      <c r="AE174" s="10">
        <f>AC174-AD174</f>
        <v>10.510000000000005</v>
      </c>
      <c r="AF174" s="10">
        <f>IF(+AE174&lt;+$AF$112,+AE174,+$AF$112)</f>
        <v>8.68</v>
      </c>
      <c r="AH174" s="9">
        <v>472356</v>
      </c>
      <c r="AI174" s="5">
        <f t="shared" si="148"/>
        <v>51</v>
      </c>
      <c r="AK174" s="20">
        <f t="shared" si="149"/>
        <v>57.63</v>
      </c>
    </row>
    <row r="175" spans="2:37" ht="14.1" customHeight="1">
      <c r="B175" s="108" t="s">
        <v>13</v>
      </c>
      <c r="C175" s="21">
        <f>$C$118</f>
        <v>1.216717</v>
      </c>
      <c r="D175" s="109">
        <v>472393</v>
      </c>
      <c r="E175" s="68">
        <v>472404</v>
      </c>
      <c r="F175" s="29" t="s">
        <v>14</v>
      </c>
      <c r="G175" s="131">
        <f t="shared" si="136"/>
        <v>56.5</v>
      </c>
      <c r="H175" s="110">
        <f t="shared" si="137"/>
        <v>68.739999999999995</v>
      </c>
      <c r="I175" s="110">
        <f t="shared" si="138"/>
        <v>68.739999999999995</v>
      </c>
      <c r="J175" s="110">
        <f>$H175</f>
        <v>68.739999999999995</v>
      </c>
      <c r="K175" s="110">
        <f t="shared" si="138"/>
        <v>68.739999999999995</v>
      </c>
      <c r="L175" s="107">
        <f t="shared" si="138"/>
        <v>68.739999999999995</v>
      </c>
      <c r="M175" s="65"/>
      <c r="N175" s="80"/>
      <c r="P175" s="108" t="s">
        <v>13</v>
      </c>
      <c r="Q175" s="21">
        <f t="shared" si="139"/>
        <v>1.216717</v>
      </c>
      <c r="R175" s="109">
        <f t="shared" si="140"/>
        <v>472393</v>
      </c>
      <c r="S175" s="68">
        <f t="shared" si="141"/>
        <v>472404</v>
      </c>
      <c r="T175" s="29" t="s">
        <v>14</v>
      </c>
      <c r="U175" s="131">
        <f t="shared" si="142"/>
        <v>56.5</v>
      </c>
      <c r="V175" s="110">
        <f t="shared" si="143"/>
        <v>68.739999999999995</v>
      </c>
      <c r="W175" s="110">
        <f t="shared" si="144"/>
        <v>68.739999999999995</v>
      </c>
      <c r="X175" s="110">
        <f t="shared" si="145"/>
        <v>68.739999999999995</v>
      </c>
      <c r="Y175" s="110">
        <f t="shared" si="146"/>
        <v>68.739999999999995</v>
      </c>
      <c r="Z175" s="107">
        <f t="shared" si="147"/>
        <v>68.739999999999995</v>
      </c>
      <c r="AA175" s="65"/>
      <c r="AB175" s="80"/>
      <c r="AD175" s="10"/>
      <c r="AH175" s="2">
        <v>472393</v>
      </c>
      <c r="AI175" s="5">
        <f t="shared" si="148"/>
        <v>50</v>
      </c>
      <c r="AK175" s="20">
        <f t="shared" si="149"/>
        <v>56.5</v>
      </c>
    </row>
    <row r="176" spans="2:37" ht="14.1" customHeight="1">
      <c r="B176" s="108" t="s">
        <v>13</v>
      </c>
      <c r="C176" s="21">
        <f>$C$119</f>
        <v>1.216717</v>
      </c>
      <c r="D176" s="126">
        <v>472452</v>
      </c>
      <c r="E176" s="68">
        <v>472463</v>
      </c>
      <c r="F176" s="29" t="s">
        <v>14</v>
      </c>
      <c r="G176" s="131">
        <f t="shared" si="136"/>
        <v>45.2</v>
      </c>
      <c r="H176" s="110">
        <f t="shared" si="137"/>
        <v>55</v>
      </c>
      <c r="I176" s="110">
        <f t="shared" si="138"/>
        <v>55</v>
      </c>
      <c r="J176" s="127">
        <f>H176-AF176</f>
        <v>46.75</v>
      </c>
      <c r="K176" s="110">
        <f t="shared" si="138"/>
        <v>55</v>
      </c>
      <c r="L176" s="107">
        <f t="shared" si="138"/>
        <v>55</v>
      </c>
      <c r="M176" s="65"/>
      <c r="N176" s="80"/>
      <c r="P176" s="108" t="s">
        <v>13</v>
      </c>
      <c r="Q176" s="21">
        <f t="shared" si="139"/>
        <v>1.216717</v>
      </c>
      <c r="R176" s="126">
        <f t="shared" si="140"/>
        <v>472452</v>
      </c>
      <c r="S176" s="68">
        <f t="shared" si="141"/>
        <v>472463</v>
      </c>
      <c r="T176" s="29" t="s">
        <v>14</v>
      </c>
      <c r="U176" s="131">
        <f t="shared" si="142"/>
        <v>45.2</v>
      </c>
      <c r="V176" s="110">
        <f t="shared" si="143"/>
        <v>55</v>
      </c>
      <c r="W176" s="110">
        <f t="shared" si="144"/>
        <v>55</v>
      </c>
      <c r="X176" s="127">
        <f t="shared" si="145"/>
        <v>46.75</v>
      </c>
      <c r="Y176" s="110">
        <f t="shared" si="146"/>
        <v>55</v>
      </c>
      <c r="Z176" s="107">
        <f t="shared" si="147"/>
        <v>55</v>
      </c>
      <c r="AA176" s="65"/>
      <c r="AB176" s="80"/>
      <c r="AC176" s="10">
        <f>H176</f>
        <v>55</v>
      </c>
      <c r="AD176" s="10">
        <f t="shared" si="150"/>
        <v>46.75</v>
      </c>
      <c r="AE176" s="10">
        <f>AC176-AD176</f>
        <v>8.25</v>
      </c>
      <c r="AF176" s="10">
        <f>IF(+AE176&lt;+$AF$112,+AE176,+$AF$112)</f>
        <v>8.25</v>
      </c>
      <c r="AH176" s="9">
        <v>472452</v>
      </c>
      <c r="AI176" s="5">
        <f t="shared" si="148"/>
        <v>40</v>
      </c>
      <c r="AK176" s="20">
        <f t="shared" si="149"/>
        <v>45.2</v>
      </c>
    </row>
    <row r="177" spans="2:37" ht="14.1" customHeight="1">
      <c r="B177" s="108" t="s">
        <v>13</v>
      </c>
      <c r="C177" s="21">
        <f>$C$121</f>
        <v>1.216717</v>
      </c>
      <c r="D177" s="126">
        <v>473012</v>
      </c>
      <c r="E177" s="68">
        <v>473023</v>
      </c>
      <c r="F177" s="29" t="s">
        <v>14</v>
      </c>
      <c r="G177" s="131">
        <f t="shared" si="136"/>
        <v>27.12</v>
      </c>
      <c r="H177" s="110">
        <f t="shared" si="137"/>
        <v>33</v>
      </c>
      <c r="I177" s="110">
        <f t="shared" ref="I177:J194" si="151">$H177</f>
        <v>33</v>
      </c>
      <c r="J177" s="127">
        <f t="shared" ref="J177:J180" si="152">H177-AF177</f>
        <v>28.05</v>
      </c>
      <c r="K177" s="110">
        <f t="shared" ref="K177:L184" si="153">$H177</f>
        <v>33</v>
      </c>
      <c r="L177" s="107">
        <f t="shared" si="153"/>
        <v>33</v>
      </c>
      <c r="M177" s="65"/>
      <c r="N177" s="80"/>
      <c r="P177" s="108" t="s">
        <v>13</v>
      </c>
      <c r="Q177" s="21">
        <f t="shared" si="139"/>
        <v>1.216717</v>
      </c>
      <c r="R177" s="126">
        <f t="shared" si="140"/>
        <v>473012</v>
      </c>
      <c r="S177" s="68">
        <f t="shared" si="141"/>
        <v>473023</v>
      </c>
      <c r="T177" s="29" t="s">
        <v>14</v>
      </c>
      <c r="U177" s="131">
        <f t="shared" si="142"/>
        <v>27.12</v>
      </c>
      <c r="V177" s="110">
        <f t="shared" si="143"/>
        <v>33</v>
      </c>
      <c r="W177" s="110">
        <f t="shared" si="144"/>
        <v>33</v>
      </c>
      <c r="X177" s="127">
        <f t="shared" si="145"/>
        <v>28.05</v>
      </c>
      <c r="Y177" s="110">
        <f t="shared" si="146"/>
        <v>33</v>
      </c>
      <c r="Z177" s="107">
        <f t="shared" si="147"/>
        <v>33</v>
      </c>
      <c r="AA177" s="65"/>
      <c r="AB177" s="80"/>
      <c r="AC177" s="10">
        <f t="shared" ref="AC177:AC181" si="154">H177</f>
        <v>33</v>
      </c>
      <c r="AD177" s="10">
        <f t="shared" si="150"/>
        <v>28.05</v>
      </c>
      <c r="AE177" s="10">
        <f t="shared" ref="AE177:AE181" si="155">AC177-AD177</f>
        <v>4.9499999999999993</v>
      </c>
      <c r="AF177" s="10">
        <f>IF(+AE177&lt;+$AF$112,+AE177,+$AF$112)</f>
        <v>4.9499999999999993</v>
      </c>
      <c r="AH177" s="9">
        <v>473012</v>
      </c>
      <c r="AI177" s="5">
        <f t="shared" ref="AI177:AI184" si="156">G121</f>
        <v>24</v>
      </c>
      <c r="AK177" s="20">
        <f t="shared" si="149"/>
        <v>27.12</v>
      </c>
    </row>
    <row r="178" spans="2:37" ht="14.1" customHeight="1">
      <c r="B178" s="108" t="s">
        <v>13</v>
      </c>
      <c r="C178" s="21">
        <f>$C$122</f>
        <v>1.216717</v>
      </c>
      <c r="D178" s="126">
        <v>473034</v>
      </c>
      <c r="E178" s="68">
        <v>473045</v>
      </c>
      <c r="F178" s="29" t="s">
        <v>14</v>
      </c>
      <c r="G178" s="131">
        <f t="shared" si="136"/>
        <v>67.8</v>
      </c>
      <c r="H178" s="110">
        <f t="shared" si="137"/>
        <v>82.49</v>
      </c>
      <c r="I178" s="110">
        <f t="shared" si="151"/>
        <v>82.49</v>
      </c>
      <c r="J178" s="127">
        <f t="shared" si="152"/>
        <v>73.81</v>
      </c>
      <c r="K178" s="110">
        <f t="shared" si="153"/>
        <v>82.49</v>
      </c>
      <c r="L178" s="107">
        <f t="shared" si="153"/>
        <v>82.49</v>
      </c>
      <c r="M178" s="65"/>
      <c r="N178" s="80"/>
      <c r="P178" s="108" t="s">
        <v>13</v>
      </c>
      <c r="Q178" s="21">
        <f t="shared" si="139"/>
        <v>1.216717</v>
      </c>
      <c r="R178" s="126">
        <f t="shared" si="140"/>
        <v>473034</v>
      </c>
      <c r="S178" s="68">
        <f t="shared" si="141"/>
        <v>473045</v>
      </c>
      <c r="T178" s="29" t="s">
        <v>14</v>
      </c>
      <c r="U178" s="131">
        <f t="shared" si="142"/>
        <v>67.8</v>
      </c>
      <c r="V178" s="110">
        <f t="shared" si="143"/>
        <v>82.49</v>
      </c>
      <c r="W178" s="110">
        <f t="shared" si="144"/>
        <v>82.49</v>
      </c>
      <c r="X178" s="127">
        <f t="shared" si="145"/>
        <v>73.81</v>
      </c>
      <c r="Y178" s="110">
        <f t="shared" si="146"/>
        <v>82.49</v>
      </c>
      <c r="Z178" s="107">
        <f t="shared" si="147"/>
        <v>82.49</v>
      </c>
      <c r="AA178" s="65"/>
      <c r="AB178" s="80"/>
      <c r="AC178" s="10">
        <f t="shared" si="154"/>
        <v>82.49</v>
      </c>
      <c r="AD178" s="10">
        <f t="shared" si="150"/>
        <v>70.12</v>
      </c>
      <c r="AE178" s="10">
        <f t="shared" si="155"/>
        <v>12.36999999999999</v>
      </c>
      <c r="AF178" s="10">
        <f>IF(+AE178&lt;+$AF$112,+AE178,+$AF$112)</f>
        <v>8.68</v>
      </c>
      <c r="AH178" s="9">
        <v>473034</v>
      </c>
      <c r="AI178" s="5">
        <f t="shared" si="156"/>
        <v>60</v>
      </c>
      <c r="AK178" s="20">
        <f t="shared" si="149"/>
        <v>67.8</v>
      </c>
    </row>
    <row r="179" spans="2:37" ht="14.1" customHeight="1">
      <c r="B179" s="108" t="s">
        <v>13</v>
      </c>
      <c r="C179" s="21">
        <f>$C$123</f>
        <v>1.216717</v>
      </c>
      <c r="D179" s="126">
        <v>473056</v>
      </c>
      <c r="E179" s="68">
        <v>473060</v>
      </c>
      <c r="F179" s="29" t="s">
        <v>14</v>
      </c>
      <c r="G179" s="131">
        <f t="shared" si="136"/>
        <v>119.78</v>
      </c>
      <c r="H179" s="110">
        <f t="shared" si="137"/>
        <v>145.74</v>
      </c>
      <c r="I179" s="110">
        <f t="shared" si="151"/>
        <v>145.74</v>
      </c>
      <c r="J179" s="127">
        <f t="shared" si="152"/>
        <v>137.06</v>
      </c>
      <c r="K179" s="110">
        <f t="shared" si="153"/>
        <v>145.74</v>
      </c>
      <c r="L179" s="107">
        <f t="shared" si="153"/>
        <v>145.74</v>
      </c>
      <c r="M179" s="65"/>
      <c r="N179" s="80"/>
      <c r="P179" s="108" t="s">
        <v>13</v>
      </c>
      <c r="Q179" s="21">
        <f t="shared" si="139"/>
        <v>1.216717</v>
      </c>
      <c r="R179" s="126">
        <f t="shared" si="140"/>
        <v>473056</v>
      </c>
      <c r="S179" s="68">
        <f t="shared" si="141"/>
        <v>473060</v>
      </c>
      <c r="T179" s="29" t="s">
        <v>14</v>
      </c>
      <c r="U179" s="131">
        <f t="shared" si="142"/>
        <v>119.78</v>
      </c>
      <c r="V179" s="110">
        <f t="shared" si="143"/>
        <v>145.74</v>
      </c>
      <c r="W179" s="110">
        <f t="shared" si="144"/>
        <v>145.74</v>
      </c>
      <c r="X179" s="127">
        <f t="shared" si="145"/>
        <v>137.06</v>
      </c>
      <c r="Y179" s="110">
        <f t="shared" si="146"/>
        <v>145.74</v>
      </c>
      <c r="Z179" s="107">
        <f t="shared" si="147"/>
        <v>145.74</v>
      </c>
      <c r="AA179" s="65"/>
      <c r="AB179" s="80"/>
      <c r="AC179" s="10">
        <f t="shared" si="154"/>
        <v>145.74</v>
      </c>
      <c r="AD179" s="10">
        <f t="shared" si="150"/>
        <v>123.88000000000001</v>
      </c>
      <c r="AE179" s="10">
        <f t="shared" si="155"/>
        <v>21.86</v>
      </c>
      <c r="AF179" s="10">
        <f>IF(+AE179&lt;+$AF$112,+AE179,+$AF$112)</f>
        <v>8.68</v>
      </c>
      <c r="AH179" s="9">
        <v>473056</v>
      </c>
      <c r="AI179" s="5">
        <f t="shared" si="156"/>
        <v>106</v>
      </c>
      <c r="AK179" s="20">
        <f t="shared" si="149"/>
        <v>119.78</v>
      </c>
    </row>
    <row r="180" spans="2:37" ht="14.1" customHeight="1">
      <c r="B180" s="108" t="s">
        <v>13</v>
      </c>
      <c r="C180" s="21">
        <f>$C$124</f>
        <v>1.216717</v>
      </c>
      <c r="D180" s="126">
        <v>473093</v>
      </c>
      <c r="E180" s="68">
        <v>473104</v>
      </c>
      <c r="F180" s="29" t="s">
        <v>14</v>
      </c>
      <c r="G180" s="131">
        <f t="shared" si="136"/>
        <v>155.94</v>
      </c>
      <c r="H180" s="110">
        <f t="shared" si="137"/>
        <v>189.73</v>
      </c>
      <c r="I180" s="110">
        <f t="shared" si="151"/>
        <v>189.73</v>
      </c>
      <c r="J180" s="127">
        <f t="shared" si="152"/>
        <v>181.04999999999998</v>
      </c>
      <c r="K180" s="110">
        <f t="shared" si="153"/>
        <v>189.73</v>
      </c>
      <c r="L180" s="107">
        <f t="shared" si="153"/>
        <v>189.73</v>
      </c>
      <c r="M180" s="65"/>
      <c r="N180" s="80"/>
      <c r="P180" s="108" t="s">
        <v>13</v>
      </c>
      <c r="Q180" s="21">
        <f t="shared" si="139"/>
        <v>1.216717</v>
      </c>
      <c r="R180" s="126">
        <f t="shared" si="140"/>
        <v>473093</v>
      </c>
      <c r="S180" s="68">
        <f t="shared" si="141"/>
        <v>473104</v>
      </c>
      <c r="T180" s="29" t="s">
        <v>14</v>
      </c>
      <c r="U180" s="131">
        <f t="shared" si="142"/>
        <v>155.94</v>
      </c>
      <c r="V180" s="110">
        <f t="shared" si="143"/>
        <v>189.73</v>
      </c>
      <c r="W180" s="110">
        <f t="shared" si="144"/>
        <v>189.73</v>
      </c>
      <c r="X180" s="127">
        <f t="shared" si="145"/>
        <v>181.04999999999998</v>
      </c>
      <c r="Y180" s="110">
        <f t="shared" si="146"/>
        <v>189.73</v>
      </c>
      <c r="Z180" s="107">
        <f t="shared" si="147"/>
        <v>189.73</v>
      </c>
      <c r="AA180" s="65"/>
      <c r="AB180" s="80"/>
      <c r="AC180" s="10">
        <f t="shared" si="154"/>
        <v>189.73</v>
      </c>
      <c r="AD180" s="10">
        <f t="shared" si="150"/>
        <v>161.28</v>
      </c>
      <c r="AE180" s="10">
        <f t="shared" si="155"/>
        <v>28.449999999999989</v>
      </c>
      <c r="AF180" s="10">
        <f>IF(+AE180&lt;+$AF$112,+AE180,+$AF$112)</f>
        <v>8.68</v>
      </c>
      <c r="AH180" s="9">
        <v>473093</v>
      </c>
      <c r="AI180" s="5">
        <f t="shared" si="156"/>
        <v>138</v>
      </c>
      <c r="AK180" s="20">
        <f t="shared" si="149"/>
        <v>155.94</v>
      </c>
    </row>
    <row r="181" spans="2:37" ht="14.1" customHeight="1">
      <c r="B181" s="108" t="s">
        <v>13</v>
      </c>
      <c r="C181" s="21">
        <f>$C$125</f>
        <v>1.216717</v>
      </c>
      <c r="D181" s="126">
        <v>473174</v>
      </c>
      <c r="E181" s="68">
        <v>473185</v>
      </c>
      <c r="F181" s="29" t="s">
        <v>14</v>
      </c>
      <c r="G181" s="131">
        <f t="shared" si="136"/>
        <v>159.33000000000001</v>
      </c>
      <c r="H181" s="110">
        <f t="shared" si="137"/>
        <v>193.86</v>
      </c>
      <c r="I181" s="110">
        <f t="shared" si="151"/>
        <v>193.86</v>
      </c>
      <c r="J181" s="127">
        <f>H181-AG181</f>
        <v>188.24</v>
      </c>
      <c r="K181" s="110">
        <f t="shared" si="153"/>
        <v>193.86</v>
      </c>
      <c r="L181" s="107">
        <f t="shared" si="153"/>
        <v>193.86</v>
      </c>
      <c r="M181" s="65"/>
      <c r="N181" s="80"/>
      <c r="P181" s="108" t="s">
        <v>13</v>
      </c>
      <c r="Q181" s="21">
        <f t="shared" si="139"/>
        <v>1.216717</v>
      </c>
      <c r="R181" s="126">
        <f t="shared" si="140"/>
        <v>473174</v>
      </c>
      <c r="S181" s="68">
        <f t="shared" si="141"/>
        <v>473185</v>
      </c>
      <c r="T181" s="29" t="s">
        <v>14</v>
      </c>
      <c r="U181" s="131">
        <f t="shared" si="142"/>
        <v>159.33000000000001</v>
      </c>
      <c r="V181" s="110">
        <f t="shared" si="143"/>
        <v>193.86</v>
      </c>
      <c r="W181" s="110">
        <f t="shared" si="144"/>
        <v>193.86</v>
      </c>
      <c r="X181" s="127">
        <f t="shared" si="145"/>
        <v>188.24</v>
      </c>
      <c r="Y181" s="110">
        <f t="shared" si="146"/>
        <v>193.86</v>
      </c>
      <c r="Z181" s="107">
        <f t="shared" si="147"/>
        <v>193.86</v>
      </c>
      <c r="AA181" s="65"/>
      <c r="AB181" s="80"/>
      <c r="AC181" s="10">
        <f t="shared" si="154"/>
        <v>193.86</v>
      </c>
      <c r="AD181" s="10">
        <f t="shared" si="150"/>
        <v>164.79</v>
      </c>
      <c r="AE181" s="10">
        <f t="shared" si="155"/>
        <v>29.070000000000022</v>
      </c>
      <c r="AF181" s="10"/>
      <c r="AG181" s="10">
        <f>IF(+AE181&lt;+$AG$112,+AE181,+$AG$112)</f>
        <v>5.62</v>
      </c>
      <c r="AH181" s="9">
        <v>473174</v>
      </c>
      <c r="AI181" s="5">
        <f t="shared" si="156"/>
        <v>141</v>
      </c>
      <c r="AK181" s="20">
        <f t="shared" si="149"/>
        <v>159.33000000000001</v>
      </c>
    </row>
    <row r="182" spans="2:37" ht="14.1" customHeight="1">
      <c r="B182" s="108" t="s">
        <v>13</v>
      </c>
      <c r="C182" s="21">
        <f>$C$126</f>
        <v>1.216717</v>
      </c>
      <c r="D182" s="109">
        <v>473211</v>
      </c>
      <c r="E182" s="68">
        <v>473222</v>
      </c>
      <c r="F182" s="29" t="s">
        <v>14</v>
      </c>
      <c r="G182" s="131">
        <f t="shared" si="136"/>
        <v>113</v>
      </c>
      <c r="H182" s="110">
        <f t="shared" si="137"/>
        <v>137.49</v>
      </c>
      <c r="I182" s="110">
        <f t="shared" si="151"/>
        <v>137.49</v>
      </c>
      <c r="J182" s="110">
        <f>$H182</f>
        <v>137.49</v>
      </c>
      <c r="K182" s="110">
        <f t="shared" si="153"/>
        <v>137.49</v>
      </c>
      <c r="L182" s="107">
        <f t="shared" si="153"/>
        <v>137.49</v>
      </c>
      <c r="M182" s="65"/>
      <c r="N182" s="80"/>
      <c r="P182" s="108" t="s">
        <v>13</v>
      </c>
      <c r="Q182" s="21">
        <f t="shared" si="139"/>
        <v>1.216717</v>
      </c>
      <c r="R182" s="109">
        <f t="shared" si="140"/>
        <v>473211</v>
      </c>
      <c r="S182" s="68">
        <f t="shared" si="141"/>
        <v>473222</v>
      </c>
      <c r="T182" s="29" t="s">
        <v>14</v>
      </c>
      <c r="U182" s="131">
        <f t="shared" si="142"/>
        <v>113</v>
      </c>
      <c r="V182" s="110">
        <f t="shared" si="143"/>
        <v>137.49</v>
      </c>
      <c r="W182" s="110">
        <f t="shared" si="144"/>
        <v>137.49</v>
      </c>
      <c r="X182" s="110">
        <f t="shared" si="145"/>
        <v>137.49</v>
      </c>
      <c r="Y182" s="110">
        <f t="shared" si="146"/>
        <v>137.49</v>
      </c>
      <c r="Z182" s="107">
        <f t="shared" si="147"/>
        <v>137.49</v>
      </c>
      <c r="AA182" s="65"/>
      <c r="AB182" s="80"/>
      <c r="AD182" s="10"/>
      <c r="AH182" s="2">
        <v>473211</v>
      </c>
      <c r="AI182" s="5">
        <f t="shared" si="156"/>
        <v>100</v>
      </c>
      <c r="AK182" s="20">
        <f t="shared" si="149"/>
        <v>113</v>
      </c>
    </row>
    <row r="183" spans="2:37" ht="14.1" customHeight="1">
      <c r="B183" s="108" t="s">
        <v>13</v>
      </c>
      <c r="C183" s="21">
        <f>$C$127</f>
        <v>1.216717</v>
      </c>
      <c r="D183" s="126">
        <v>473255</v>
      </c>
      <c r="E183" s="68">
        <v>473266</v>
      </c>
      <c r="F183" s="29" t="s">
        <v>14</v>
      </c>
      <c r="G183" s="131">
        <f t="shared" si="136"/>
        <v>164.98</v>
      </c>
      <c r="H183" s="110">
        <f t="shared" si="137"/>
        <v>200.73</v>
      </c>
      <c r="I183" s="110">
        <f t="shared" si="151"/>
        <v>200.73</v>
      </c>
      <c r="J183" s="127">
        <f>H183-AF183</f>
        <v>192.04999999999998</v>
      </c>
      <c r="K183" s="110">
        <f t="shared" si="153"/>
        <v>200.73</v>
      </c>
      <c r="L183" s="107">
        <f t="shared" si="153"/>
        <v>200.73</v>
      </c>
      <c r="M183" s="65"/>
      <c r="N183" s="80"/>
      <c r="P183" s="108" t="s">
        <v>13</v>
      </c>
      <c r="Q183" s="21">
        <f t="shared" si="139"/>
        <v>1.216717</v>
      </c>
      <c r="R183" s="126">
        <f t="shared" si="140"/>
        <v>473255</v>
      </c>
      <c r="S183" s="68">
        <f t="shared" si="141"/>
        <v>473266</v>
      </c>
      <c r="T183" s="29" t="s">
        <v>14</v>
      </c>
      <c r="U183" s="131">
        <f t="shared" si="142"/>
        <v>164.98</v>
      </c>
      <c r="V183" s="110">
        <f t="shared" si="143"/>
        <v>200.73</v>
      </c>
      <c r="W183" s="110">
        <f t="shared" si="144"/>
        <v>200.73</v>
      </c>
      <c r="X183" s="127">
        <f t="shared" si="145"/>
        <v>192.04999999999998</v>
      </c>
      <c r="Y183" s="110">
        <f t="shared" si="146"/>
        <v>200.73</v>
      </c>
      <c r="Z183" s="107">
        <f t="shared" si="147"/>
        <v>200.73</v>
      </c>
      <c r="AA183" s="65"/>
      <c r="AB183" s="80"/>
      <c r="AC183" s="10">
        <f>H183</f>
        <v>200.73</v>
      </c>
      <c r="AD183" s="10">
        <f t="shared" si="150"/>
        <v>170.63</v>
      </c>
      <c r="AE183" s="10">
        <f>AC183-AD183</f>
        <v>30.099999999999994</v>
      </c>
      <c r="AF183" s="10">
        <f>IF(+AE183&lt;+$AF$112,+AE183,+$AF$112)</f>
        <v>8.68</v>
      </c>
      <c r="AH183" s="9">
        <v>473255</v>
      </c>
      <c r="AI183" s="5">
        <f t="shared" si="156"/>
        <v>146</v>
      </c>
      <c r="AK183" s="20">
        <f t="shared" si="149"/>
        <v>164.98</v>
      </c>
    </row>
    <row r="184" spans="2:37" ht="14.1" customHeight="1">
      <c r="B184" s="108" t="s">
        <v>13</v>
      </c>
      <c r="C184" s="21">
        <f>$C$128</f>
        <v>1.216717</v>
      </c>
      <c r="D184" s="109">
        <v>473270</v>
      </c>
      <c r="E184" s="68">
        <v>473281</v>
      </c>
      <c r="F184" s="29" t="s">
        <v>14</v>
      </c>
      <c r="G184" s="131">
        <f t="shared" si="136"/>
        <v>133.34</v>
      </c>
      <c r="H184" s="110">
        <f t="shared" si="137"/>
        <v>162.24</v>
      </c>
      <c r="I184" s="110">
        <f t="shared" si="151"/>
        <v>162.24</v>
      </c>
      <c r="J184" s="110">
        <f>$H184</f>
        <v>162.24</v>
      </c>
      <c r="K184" s="110">
        <f t="shared" si="153"/>
        <v>162.24</v>
      </c>
      <c r="L184" s="107">
        <f t="shared" si="153"/>
        <v>162.24</v>
      </c>
      <c r="M184" s="65"/>
      <c r="N184" s="80"/>
      <c r="P184" s="108" t="s">
        <v>13</v>
      </c>
      <c r="Q184" s="21">
        <f t="shared" si="139"/>
        <v>1.216717</v>
      </c>
      <c r="R184" s="109">
        <f t="shared" si="140"/>
        <v>473270</v>
      </c>
      <c r="S184" s="68">
        <f t="shared" si="141"/>
        <v>473281</v>
      </c>
      <c r="T184" s="29" t="s">
        <v>14</v>
      </c>
      <c r="U184" s="131">
        <f t="shared" si="142"/>
        <v>133.34</v>
      </c>
      <c r="V184" s="110">
        <f t="shared" si="143"/>
        <v>162.24</v>
      </c>
      <c r="W184" s="110">
        <f t="shared" si="144"/>
        <v>162.24</v>
      </c>
      <c r="X184" s="110">
        <f t="shared" si="145"/>
        <v>162.24</v>
      </c>
      <c r="Y184" s="110">
        <f t="shared" si="146"/>
        <v>162.24</v>
      </c>
      <c r="Z184" s="107">
        <f t="shared" si="147"/>
        <v>162.24</v>
      </c>
      <c r="AA184" s="65"/>
      <c r="AB184" s="80"/>
      <c r="AD184" s="10"/>
      <c r="AH184" s="2">
        <v>473270</v>
      </c>
      <c r="AI184" s="5">
        <f t="shared" si="156"/>
        <v>118</v>
      </c>
      <c r="AK184" s="20">
        <f t="shared" si="149"/>
        <v>133.34</v>
      </c>
    </row>
    <row r="185" spans="2:37" ht="14.1" customHeight="1">
      <c r="B185" s="108" t="s">
        <v>13</v>
      </c>
      <c r="C185" s="21">
        <f>$C$130</f>
        <v>1.216717</v>
      </c>
      <c r="D185" s="126">
        <v>473395</v>
      </c>
      <c r="E185" s="68">
        <v>473406</v>
      </c>
      <c r="F185" s="29" t="s">
        <v>14</v>
      </c>
      <c r="G185" s="131">
        <f t="shared" si="136"/>
        <v>126.56</v>
      </c>
      <c r="H185" s="110">
        <f t="shared" si="137"/>
        <v>153.99</v>
      </c>
      <c r="I185" s="110">
        <f t="shared" si="151"/>
        <v>153.99</v>
      </c>
      <c r="J185" s="127">
        <f>H185-AF185</f>
        <v>145.31</v>
      </c>
      <c r="K185" s="110">
        <f t="shared" ref="K185:L197" si="157">$H185</f>
        <v>153.99</v>
      </c>
      <c r="L185" s="107">
        <f t="shared" si="157"/>
        <v>153.99</v>
      </c>
      <c r="M185" s="65"/>
      <c r="N185" s="80"/>
      <c r="P185" s="108" t="s">
        <v>13</v>
      </c>
      <c r="Q185" s="21">
        <f t="shared" ref="Q185:Q199" si="158">C185</f>
        <v>1.216717</v>
      </c>
      <c r="R185" s="126">
        <f t="shared" ref="R185:R199" si="159">D185</f>
        <v>473395</v>
      </c>
      <c r="S185" s="68">
        <f t="shared" ref="S185:S199" si="160">E185</f>
        <v>473406</v>
      </c>
      <c r="T185" s="29" t="s">
        <v>14</v>
      </c>
      <c r="U185" s="131">
        <f t="shared" si="142"/>
        <v>126.56</v>
      </c>
      <c r="V185" s="110">
        <f t="shared" si="143"/>
        <v>153.99</v>
      </c>
      <c r="W185" s="110">
        <f t="shared" si="144"/>
        <v>153.99</v>
      </c>
      <c r="X185" s="127">
        <f t="shared" si="145"/>
        <v>145.31</v>
      </c>
      <c r="Y185" s="110">
        <f t="shared" ref="Y185:Y199" si="161">K185</f>
        <v>153.99</v>
      </c>
      <c r="Z185" s="107">
        <f t="shared" ref="Z185:Z199" si="162">L185</f>
        <v>153.99</v>
      </c>
      <c r="AA185" s="65"/>
      <c r="AB185" s="80"/>
      <c r="AC185" s="10">
        <f>H185</f>
        <v>153.99</v>
      </c>
      <c r="AD185" s="10">
        <f t="shared" si="150"/>
        <v>130.89999999999998</v>
      </c>
      <c r="AE185" s="10">
        <f>AC185-AD185</f>
        <v>23.090000000000032</v>
      </c>
      <c r="AF185" s="10">
        <f>IF(+AE185&lt;+$AF$112,+AE185,+$AF$112)</f>
        <v>8.68</v>
      </c>
      <c r="AH185" s="9">
        <v>473395</v>
      </c>
      <c r="AI185" s="5">
        <f t="shared" ref="AI185:AI197" si="163">G130</f>
        <v>112</v>
      </c>
      <c r="AK185" s="20">
        <f t="shared" si="149"/>
        <v>126.56</v>
      </c>
    </row>
    <row r="186" spans="2:37" ht="14.1" customHeight="1">
      <c r="B186" s="108" t="s">
        <v>13</v>
      </c>
      <c r="C186" s="21">
        <f>$C$131</f>
        <v>1.216717</v>
      </c>
      <c r="D186" s="126">
        <v>473410</v>
      </c>
      <c r="E186" s="68">
        <v>473421</v>
      </c>
      <c r="F186" s="29" t="s">
        <v>14</v>
      </c>
      <c r="G186" s="131">
        <f t="shared" si="136"/>
        <v>140.12</v>
      </c>
      <c r="H186" s="110">
        <f t="shared" si="137"/>
        <v>170.49</v>
      </c>
      <c r="I186" s="110">
        <f t="shared" si="151"/>
        <v>170.49</v>
      </c>
      <c r="J186" s="127">
        <f>H186-AF186</f>
        <v>161.81</v>
      </c>
      <c r="K186" s="110">
        <f t="shared" si="157"/>
        <v>170.49</v>
      </c>
      <c r="L186" s="107">
        <f t="shared" si="157"/>
        <v>170.49</v>
      </c>
      <c r="M186" s="65"/>
      <c r="N186" s="80"/>
      <c r="P186" s="108" t="s">
        <v>13</v>
      </c>
      <c r="Q186" s="21">
        <f t="shared" si="158"/>
        <v>1.216717</v>
      </c>
      <c r="R186" s="126">
        <f t="shared" si="159"/>
        <v>473410</v>
      </c>
      <c r="S186" s="68">
        <f t="shared" si="160"/>
        <v>473421</v>
      </c>
      <c r="T186" s="29" t="s">
        <v>14</v>
      </c>
      <c r="U186" s="131">
        <f t="shared" si="142"/>
        <v>140.12</v>
      </c>
      <c r="V186" s="110">
        <f t="shared" si="143"/>
        <v>170.49</v>
      </c>
      <c r="W186" s="110">
        <f t="shared" si="144"/>
        <v>170.49</v>
      </c>
      <c r="X186" s="127">
        <f t="shared" si="145"/>
        <v>161.81</v>
      </c>
      <c r="Y186" s="110">
        <f t="shared" si="161"/>
        <v>170.49</v>
      </c>
      <c r="Z186" s="107">
        <f t="shared" si="162"/>
        <v>170.49</v>
      </c>
      <c r="AA186" s="65"/>
      <c r="AB186" s="80"/>
      <c r="AC186" s="10">
        <f>H186</f>
        <v>170.49</v>
      </c>
      <c r="AD186" s="10">
        <f t="shared" si="150"/>
        <v>144.91999999999999</v>
      </c>
      <c r="AE186" s="10">
        <f>AC186-AD186</f>
        <v>25.570000000000022</v>
      </c>
      <c r="AF186" s="10">
        <f>IF(+AE186&lt;+$AF$112,+AE186,+$AF$112)</f>
        <v>8.68</v>
      </c>
      <c r="AH186" s="9">
        <v>473410</v>
      </c>
      <c r="AI186" s="5">
        <f t="shared" si="163"/>
        <v>124</v>
      </c>
      <c r="AK186" s="20">
        <f t="shared" si="149"/>
        <v>140.12</v>
      </c>
    </row>
    <row r="187" spans="2:37" ht="14.1" customHeight="1">
      <c r="B187" s="108" t="s">
        <v>13</v>
      </c>
      <c r="C187" s="21">
        <f>$C$132</f>
        <v>1.216717</v>
      </c>
      <c r="D187" s="126">
        <v>473432</v>
      </c>
      <c r="E187" s="68">
        <v>473443</v>
      </c>
      <c r="F187" s="29" t="s">
        <v>14</v>
      </c>
      <c r="G187" s="131">
        <f t="shared" si="136"/>
        <v>159.33000000000001</v>
      </c>
      <c r="H187" s="110">
        <f t="shared" si="137"/>
        <v>193.86</v>
      </c>
      <c r="I187" s="110">
        <f t="shared" si="151"/>
        <v>193.86</v>
      </c>
      <c r="J187" s="127">
        <f>H187-AF187</f>
        <v>185.18</v>
      </c>
      <c r="K187" s="110">
        <f t="shared" si="157"/>
        <v>193.86</v>
      </c>
      <c r="L187" s="107">
        <f t="shared" si="157"/>
        <v>193.86</v>
      </c>
      <c r="M187" s="65"/>
      <c r="N187" s="80"/>
      <c r="P187" s="108" t="s">
        <v>13</v>
      </c>
      <c r="Q187" s="21">
        <f t="shared" si="158"/>
        <v>1.216717</v>
      </c>
      <c r="R187" s="126">
        <f t="shared" si="159"/>
        <v>473432</v>
      </c>
      <c r="S187" s="68">
        <f t="shared" si="160"/>
        <v>473443</v>
      </c>
      <c r="T187" s="29" t="s">
        <v>14</v>
      </c>
      <c r="U187" s="131">
        <f t="shared" si="142"/>
        <v>159.33000000000001</v>
      </c>
      <c r="V187" s="110">
        <f t="shared" si="143"/>
        <v>193.86</v>
      </c>
      <c r="W187" s="110">
        <f t="shared" si="144"/>
        <v>193.86</v>
      </c>
      <c r="X187" s="127">
        <f t="shared" si="145"/>
        <v>185.18</v>
      </c>
      <c r="Y187" s="110">
        <f t="shared" si="161"/>
        <v>193.86</v>
      </c>
      <c r="Z187" s="107">
        <f t="shared" si="162"/>
        <v>193.86</v>
      </c>
      <c r="AA187" s="65"/>
      <c r="AB187" s="80"/>
      <c r="AC187" s="10">
        <f>H187</f>
        <v>193.86</v>
      </c>
      <c r="AD187" s="10">
        <f t="shared" si="150"/>
        <v>164.79</v>
      </c>
      <c r="AE187" s="10">
        <f>AC187-AD187</f>
        <v>29.070000000000022</v>
      </c>
      <c r="AF187" s="10">
        <f>IF(+AE187&lt;+$AF$112,+AE187,+$AF$112)</f>
        <v>8.68</v>
      </c>
      <c r="AH187" s="9">
        <v>473432</v>
      </c>
      <c r="AI187" s="5">
        <f t="shared" si="163"/>
        <v>141</v>
      </c>
      <c r="AK187" s="20">
        <f t="shared" si="149"/>
        <v>159.33000000000001</v>
      </c>
    </row>
    <row r="188" spans="2:37" ht="14.1" customHeight="1">
      <c r="B188" s="108" t="s">
        <v>13</v>
      </c>
      <c r="C188" s="21">
        <f>$C$133</f>
        <v>1.216717</v>
      </c>
      <c r="D188" s="126">
        <v>473491</v>
      </c>
      <c r="E188" s="68">
        <v>473502</v>
      </c>
      <c r="F188" s="29" t="s">
        <v>14</v>
      </c>
      <c r="G188" s="131">
        <f t="shared" si="136"/>
        <v>75.709999999999994</v>
      </c>
      <c r="H188" s="110">
        <f t="shared" si="137"/>
        <v>92.12</v>
      </c>
      <c r="I188" s="110">
        <f t="shared" si="151"/>
        <v>92.12</v>
      </c>
      <c r="J188" s="127">
        <f>H188-AF188</f>
        <v>83.44</v>
      </c>
      <c r="K188" s="110">
        <f t="shared" si="157"/>
        <v>92.12</v>
      </c>
      <c r="L188" s="107">
        <f t="shared" si="157"/>
        <v>92.12</v>
      </c>
      <c r="M188" s="65"/>
      <c r="N188" s="80"/>
      <c r="P188" s="108" t="s">
        <v>13</v>
      </c>
      <c r="Q188" s="21">
        <f t="shared" si="158"/>
        <v>1.216717</v>
      </c>
      <c r="R188" s="126">
        <f t="shared" si="159"/>
        <v>473491</v>
      </c>
      <c r="S188" s="68">
        <f t="shared" si="160"/>
        <v>473502</v>
      </c>
      <c r="T188" s="29" t="s">
        <v>14</v>
      </c>
      <c r="U188" s="131">
        <f t="shared" si="142"/>
        <v>75.709999999999994</v>
      </c>
      <c r="V188" s="110">
        <f t="shared" si="143"/>
        <v>92.12</v>
      </c>
      <c r="W188" s="110">
        <f t="shared" si="144"/>
        <v>92.12</v>
      </c>
      <c r="X188" s="127">
        <f t="shared" si="145"/>
        <v>83.44</v>
      </c>
      <c r="Y188" s="110">
        <f t="shared" si="161"/>
        <v>92.12</v>
      </c>
      <c r="Z188" s="107">
        <f t="shared" si="162"/>
        <v>92.12</v>
      </c>
      <c r="AA188" s="65"/>
      <c r="AB188" s="80"/>
      <c r="AC188" s="10">
        <f>H188</f>
        <v>92.12</v>
      </c>
      <c r="AD188" s="10">
        <f t="shared" si="150"/>
        <v>78.31</v>
      </c>
      <c r="AE188" s="10">
        <f>AC188-AD188</f>
        <v>13.810000000000002</v>
      </c>
      <c r="AF188" s="10">
        <f>IF(+AE188&lt;+$AF$112,+AE188,+$AF$112)</f>
        <v>8.68</v>
      </c>
      <c r="AH188" s="9">
        <v>473491</v>
      </c>
      <c r="AI188" s="5">
        <f t="shared" si="163"/>
        <v>67</v>
      </c>
      <c r="AK188" s="20">
        <f t="shared" si="149"/>
        <v>75.709999999999994</v>
      </c>
    </row>
    <row r="189" spans="2:37" ht="14.1" customHeight="1">
      <c r="B189" s="108" t="s">
        <v>13</v>
      </c>
      <c r="C189" s="21">
        <f>$C$134</f>
        <v>1.216717</v>
      </c>
      <c r="D189" s="109">
        <v>473535</v>
      </c>
      <c r="E189" s="68">
        <v>473546</v>
      </c>
      <c r="F189" s="29" t="s">
        <v>14</v>
      </c>
      <c r="G189" s="131">
        <f t="shared" si="136"/>
        <v>254.25</v>
      </c>
      <c r="H189" s="110">
        <f t="shared" si="137"/>
        <v>309.35000000000002</v>
      </c>
      <c r="I189" s="110">
        <f t="shared" si="151"/>
        <v>309.35000000000002</v>
      </c>
      <c r="J189" s="110">
        <f>$H189</f>
        <v>309.35000000000002</v>
      </c>
      <c r="K189" s="110">
        <f t="shared" si="157"/>
        <v>309.35000000000002</v>
      </c>
      <c r="L189" s="107">
        <f t="shared" si="157"/>
        <v>309.35000000000002</v>
      </c>
      <c r="M189" s="65"/>
      <c r="N189" s="80"/>
      <c r="P189" s="108" t="s">
        <v>13</v>
      </c>
      <c r="Q189" s="21">
        <f t="shared" si="158"/>
        <v>1.216717</v>
      </c>
      <c r="R189" s="109">
        <f t="shared" si="159"/>
        <v>473535</v>
      </c>
      <c r="S189" s="68">
        <f t="shared" si="160"/>
        <v>473546</v>
      </c>
      <c r="T189" s="29" t="s">
        <v>14</v>
      </c>
      <c r="U189" s="131">
        <f t="shared" si="142"/>
        <v>254.25</v>
      </c>
      <c r="V189" s="110">
        <f t="shared" si="143"/>
        <v>309.35000000000002</v>
      </c>
      <c r="W189" s="110">
        <f t="shared" si="144"/>
        <v>309.35000000000002</v>
      </c>
      <c r="X189" s="110">
        <f t="shared" si="145"/>
        <v>309.35000000000002</v>
      </c>
      <c r="Y189" s="110">
        <f t="shared" si="161"/>
        <v>309.35000000000002</v>
      </c>
      <c r="Z189" s="107">
        <f t="shared" si="162"/>
        <v>309.35000000000002</v>
      </c>
      <c r="AA189" s="65"/>
      <c r="AB189" s="80"/>
      <c r="AD189" s="10"/>
      <c r="AH189" s="2">
        <v>473535</v>
      </c>
      <c r="AI189" s="5">
        <f t="shared" si="163"/>
        <v>225</v>
      </c>
      <c r="AK189" s="20">
        <f t="shared" si="149"/>
        <v>254.25</v>
      </c>
    </row>
    <row r="190" spans="2:37" ht="14.1" customHeight="1">
      <c r="B190" s="108" t="s">
        <v>13</v>
      </c>
      <c r="C190" s="21">
        <f>$C$135</f>
        <v>1.216717</v>
      </c>
      <c r="D190" s="126">
        <v>473594</v>
      </c>
      <c r="E190" s="68">
        <v>473605</v>
      </c>
      <c r="F190" s="29" t="s">
        <v>14</v>
      </c>
      <c r="G190" s="131">
        <f t="shared" si="136"/>
        <v>50.85</v>
      </c>
      <c r="H190" s="110">
        <f t="shared" si="137"/>
        <v>61.87</v>
      </c>
      <c r="I190" s="110">
        <f t="shared" si="151"/>
        <v>61.87</v>
      </c>
      <c r="J190" s="127">
        <f>H190-AF190</f>
        <v>53.19</v>
      </c>
      <c r="K190" s="110">
        <f t="shared" si="157"/>
        <v>61.87</v>
      </c>
      <c r="L190" s="107">
        <f t="shared" si="157"/>
        <v>61.87</v>
      </c>
      <c r="M190" s="65"/>
      <c r="N190" s="80"/>
      <c r="P190" s="108" t="s">
        <v>13</v>
      </c>
      <c r="Q190" s="21">
        <f t="shared" si="158"/>
        <v>1.216717</v>
      </c>
      <c r="R190" s="126">
        <f t="shared" si="159"/>
        <v>473594</v>
      </c>
      <c r="S190" s="68">
        <f t="shared" si="160"/>
        <v>473605</v>
      </c>
      <c r="T190" s="29" t="s">
        <v>14</v>
      </c>
      <c r="U190" s="131">
        <f t="shared" si="142"/>
        <v>50.85</v>
      </c>
      <c r="V190" s="110">
        <f t="shared" si="143"/>
        <v>61.87</v>
      </c>
      <c r="W190" s="110">
        <f t="shared" si="144"/>
        <v>61.87</v>
      </c>
      <c r="X190" s="127">
        <f t="shared" si="145"/>
        <v>53.19</v>
      </c>
      <c r="Y190" s="110">
        <f t="shared" si="161"/>
        <v>61.87</v>
      </c>
      <c r="Z190" s="107">
        <f t="shared" si="162"/>
        <v>61.87</v>
      </c>
      <c r="AA190" s="65"/>
      <c r="AB190" s="80"/>
      <c r="AC190" s="10">
        <f>H190</f>
        <v>61.87</v>
      </c>
      <c r="AD190" s="10">
        <f t="shared" si="150"/>
        <v>52.589999999999996</v>
      </c>
      <c r="AE190" s="10">
        <f>AC190-AD190</f>
        <v>9.2800000000000011</v>
      </c>
      <c r="AF190" s="10">
        <f>IF(+AE190&lt;+$AF$112,+AE190,+$AF$112)</f>
        <v>8.68</v>
      </c>
      <c r="AH190" s="9">
        <v>473594</v>
      </c>
      <c r="AI190" s="5">
        <f t="shared" si="163"/>
        <v>45</v>
      </c>
      <c r="AK190" s="20">
        <f t="shared" si="149"/>
        <v>50.85</v>
      </c>
    </row>
    <row r="191" spans="2:37" ht="14.1" customHeight="1">
      <c r="B191" s="108" t="s">
        <v>13</v>
      </c>
      <c r="C191" s="21">
        <f>$C$136</f>
        <v>1.216717</v>
      </c>
      <c r="D191" s="126">
        <v>473616</v>
      </c>
      <c r="E191" s="68">
        <v>473620</v>
      </c>
      <c r="F191" s="29" t="s">
        <v>14</v>
      </c>
      <c r="G191" s="131">
        <f t="shared" si="136"/>
        <v>101.7</v>
      </c>
      <c r="H191" s="110">
        <f t="shared" si="137"/>
        <v>123.74</v>
      </c>
      <c r="I191" s="110">
        <f t="shared" si="151"/>
        <v>123.74</v>
      </c>
      <c r="J191" s="127">
        <f>H191-AF191</f>
        <v>115.06</v>
      </c>
      <c r="K191" s="110">
        <f t="shared" si="157"/>
        <v>123.74</v>
      </c>
      <c r="L191" s="107">
        <f t="shared" si="157"/>
        <v>123.74</v>
      </c>
      <c r="M191" s="65"/>
      <c r="N191" s="80"/>
      <c r="P191" s="108" t="s">
        <v>13</v>
      </c>
      <c r="Q191" s="21">
        <f t="shared" si="158"/>
        <v>1.216717</v>
      </c>
      <c r="R191" s="126">
        <f t="shared" si="159"/>
        <v>473616</v>
      </c>
      <c r="S191" s="68">
        <f t="shared" si="160"/>
        <v>473620</v>
      </c>
      <c r="T191" s="29" t="s">
        <v>14</v>
      </c>
      <c r="U191" s="131">
        <f t="shared" si="142"/>
        <v>101.7</v>
      </c>
      <c r="V191" s="110">
        <f t="shared" si="143"/>
        <v>123.74</v>
      </c>
      <c r="W191" s="110">
        <f t="shared" si="144"/>
        <v>123.74</v>
      </c>
      <c r="X191" s="127">
        <f t="shared" si="145"/>
        <v>115.06</v>
      </c>
      <c r="Y191" s="110">
        <f t="shared" si="161"/>
        <v>123.74</v>
      </c>
      <c r="Z191" s="107">
        <f t="shared" si="162"/>
        <v>123.74</v>
      </c>
      <c r="AA191" s="65"/>
      <c r="AB191" s="80"/>
      <c r="AC191" s="10">
        <f>H191</f>
        <v>123.74</v>
      </c>
      <c r="AD191" s="10">
        <f t="shared" si="150"/>
        <v>105.18</v>
      </c>
      <c r="AE191" s="10">
        <f>AC191-AD191</f>
        <v>18.559999999999988</v>
      </c>
      <c r="AF191" s="10">
        <f>IF(+AE191&lt;+$AF$112,+AE191,+$AF$112)</f>
        <v>8.68</v>
      </c>
      <c r="AH191" s="9">
        <v>473616</v>
      </c>
      <c r="AI191" s="5">
        <f t="shared" si="163"/>
        <v>90</v>
      </c>
      <c r="AK191" s="20">
        <f t="shared" si="149"/>
        <v>101.7</v>
      </c>
    </row>
    <row r="192" spans="2:37" ht="12" customHeight="1">
      <c r="B192" s="108" t="s">
        <v>13</v>
      </c>
      <c r="C192" s="21">
        <f>$C$137</f>
        <v>1.216717</v>
      </c>
      <c r="D192" s="126">
        <v>473631</v>
      </c>
      <c r="E192" s="68">
        <v>473642</v>
      </c>
      <c r="F192" s="29" t="s">
        <v>14</v>
      </c>
      <c r="G192" s="131">
        <f t="shared" si="136"/>
        <v>152.55000000000001</v>
      </c>
      <c r="H192" s="110">
        <f t="shared" si="137"/>
        <v>185.61</v>
      </c>
      <c r="I192" s="110">
        <f t="shared" si="151"/>
        <v>185.61</v>
      </c>
      <c r="J192" s="127">
        <f>H192-AF192</f>
        <v>176.93</v>
      </c>
      <c r="K192" s="110">
        <f t="shared" si="157"/>
        <v>185.61</v>
      </c>
      <c r="L192" s="107">
        <f t="shared" si="157"/>
        <v>185.61</v>
      </c>
      <c r="M192" s="65"/>
      <c r="N192" s="80"/>
      <c r="P192" s="108" t="s">
        <v>13</v>
      </c>
      <c r="Q192" s="21">
        <f t="shared" si="158"/>
        <v>1.216717</v>
      </c>
      <c r="R192" s="126">
        <f t="shared" si="159"/>
        <v>473631</v>
      </c>
      <c r="S192" s="68">
        <f t="shared" si="160"/>
        <v>473642</v>
      </c>
      <c r="T192" s="29" t="s">
        <v>14</v>
      </c>
      <c r="U192" s="131">
        <f t="shared" si="142"/>
        <v>152.55000000000001</v>
      </c>
      <c r="V192" s="110">
        <f t="shared" si="143"/>
        <v>185.61</v>
      </c>
      <c r="W192" s="110">
        <f t="shared" si="144"/>
        <v>185.61</v>
      </c>
      <c r="X192" s="127">
        <f t="shared" si="145"/>
        <v>176.93</v>
      </c>
      <c r="Y192" s="110">
        <f t="shared" si="161"/>
        <v>185.61</v>
      </c>
      <c r="Z192" s="107">
        <f t="shared" si="162"/>
        <v>185.61</v>
      </c>
      <c r="AA192" s="65"/>
      <c r="AB192" s="80"/>
      <c r="AC192" s="10">
        <f>H192</f>
        <v>185.61</v>
      </c>
      <c r="AD192" s="10">
        <f t="shared" si="150"/>
        <v>157.76999999999998</v>
      </c>
      <c r="AE192" s="10">
        <f>AC192-AD192</f>
        <v>27.840000000000032</v>
      </c>
      <c r="AF192" s="10">
        <f>IF(+AE192&lt;+$AF$112,+AE192,+$AF$112)</f>
        <v>8.68</v>
      </c>
      <c r="AH192" s="9">
        <v>473631</v>
      </c>
      <c r="AI192" s="5">
        <f t="shared" si="163"/>
        <v>135</v>
      </c>
      <c r="AK192" s="20">
        <f t="shared" si="149"/>
        <v>152.55000000000001</v>
      </c>
    </row>
    <row r="193" spans="2:37" ht="14.1" customHeight="1">
      <c r="B193" s="108" t="s">
        <v>13</v>
      </c>
      <c r="C193" s="21">
        <f>$C$138</f>
        <v>1.216717</v>
      </c>
      <c r="D193" s="109">
        <v>473675</v>
      </c>
      <c r="E193" s="68">
        <v>473686</v>
      </c>
      <c r="F193" s="29" t="s">
        <v>14</v>
      </c>
      <c r="G193" s="131">
        <f t="shared" si="136"/>
        <v>169.5</v>
      </c>
      <c r="H193" s="110">
        <f t="shared" si="137"/>
        <v>206.23</v>
      </c>
      <c r="I193" s="110">
        <f t="shared" si="151"/>
        <v>206.23</v>
      </c>
      <c r="J193" s="110">
        <f t="shared" si="151"/>
        <v>206.23</v>
      </c>
      <c r="K193" s="110">
        <f t="shared" si="157"/>
        <v>206.23</v>
      </c>
      <c r="L193" s="107">
        <f t="shared" si="157"/>
        <v>206.23</v>
      </c>
      <c r="M193" s="65"/>
      <c r="N193" s="80"/>
      <c r="P193" s="108" t="s">
        <v>13</v>
      </c>
      <c r="Q193" s="21">
        <f t="shared" si="158"/>
        <v>1.216717</v>
      </c>
      <c r="R193" s="109">
        <f t="shared" si="159"/>
        <v>473675</v>
      </c>
      <c r="S193" s="68">
        <f t="shared" si="160"/>
        <v>473686</v>
      </c>
      <c r="T193" s="29" t="s">
        <v>14</v>
      </c>
      <c r="U193" s="131">
        <f t="shared" si="142"/>
        <v>169.5</v>
      </c>
      <c r="V193" s="110">
        <f t="shared" si="143"/>
        <v>206.23</v>
      </c>
      <c r="W193" s="110">
        <f t="shared" si="144"/>
        <v>206.23</v>
      </c>
      <c r="X193" s="110">
        <f t="shared" si="145"/>
        <v>206.23</v>
      </c>
      <c r="Y193" s="110">
        <f t="shared" si="161"/>
        <v>206.23</v>
      </c>
      <c r="Z193" s="107">
        <f t="shared" si="162"/>
        <v>206.23</v>
      </c>
      <c r="AA193" s="65"/>
      <c r="AB193" s="80"/>
      <c r="AH193" s="2">
        <v>473675</v>
      </c>
      <c r="AI193" s="5">
        <f t="shared" si="163"/>
        <v>150</v>
      </c>
      <c r="AK193" s="20">
        <f t="shared" si="149"/>
        <v>169.5</v>
      </c>
    </row>
    <row r="194" spans="2:37" ht="14.1" customHeight="1">
      <c r="B194" s="108" t="s">
        <v>13</v>
      </c>
      <c r="C194" s="21">
        <f>$C$139</f>
        <v>1.216717</v>
      </c>
      <c r="D194" s="109">
        <v>473690</v>
      </c>
      <c r="E194" s="68">
        <v>473701</v>
      </c>
      <c r="F194" s="29" t="s">
        <v>14</v>
      </c>
      <c r="G194" s="131">
        <f t="shared" si="136"/>
        <v>282.5</v>
      </c>
      <c r="H194" s="110">
        <f t="shared" si="137"/>
        <v>343.72</v>
      </c>
      <c r="I194" s="110">
        <f t="shared" si="151"/>
        <v>343.72</v>
      </c>
      <c r="J194" s="110">
        <f t="shared" si="151"/>
        <v>343.72</v>
      </c>
      <c r="K194" s="110">
        <f t="shared" si="157"/>
        <v>343.72</v>
      </c>
      <c r="L194" s="107">
        <f t="shared" si="157"/>
        <v>343.72</v>
      </c>
      <c r="M194" s="65"/>
      <c r="N194" s="80"/>
      <c r="P194" s="108" t="s">
        <v>13</v>
      </c>
      <c r="Q194" s="21">
        <f t="shared" si="158"/>
        <v>1.216717</v>
      </c>
      <c r="R194" s="109">
        <f t="shared" si="159"/>
        <v>473690</v>
      </c>
      <c r="S194" s="68">
        <f t="shared" si="160"/>
        <v>473701</v>
      </c>
      <c r="T194" s="29" t="s">
        <v>14</v>
      </c>
      <c r="U194" s="131">
        <f t="shared" si="142"/>
        <v>282.5</v>
      </c>
      <c r="V194" s="110">
        <f t="shared" si="143"/>
        <v>343.72</v>
      </c>
      <c r="W194" s="110">
        <f t="shared" si="144"/>
        <v>343.72</v>
      </c>
      <c r="X194" s="110">
        <f t="shared" si="145"/>
        <v>343.72</v>
      </c>
      <c r="Y194" s="110">
        <f t="shared" si="161"/>
        <v>343.72</v>
      </c>
      <c r="Z194" s="107">
        <f t="shared" si="162"/>
        <v>343.72</v>
      </c>
      <c r="AA194" s="65"/>
      <c r="AB194" s="80"/>
      <c r="AH194" s="2">
        <v>473690</v>
      </c>
      <c r="AI194" s="5">
        <f t="shared" si="163"/>
        <v>250</v>
      </c>
      <c r="AK194" s="20">
        <f t="shared" si="149"/>
        <v>282.5</v>
      </c>
    </row>
    <row r="195" spans="2:37" ht="14.1" customHeight="1">
      <c r="B195" s="108" t="s">
        <v>13</v>
      </c>
      <c r="C195" s="21">
        <f>$C$140</f>
        <v>1.216717</v>
      </c>
      <c r="D195" s="109">
        <v>473712</v>
      </c>
      <c r="E195" s="68">
        <v>473723</v>
      </c>
      <c r="F195" s="29" t="s">
        <v>14</v>
      </c>
      <c r="G195" s="131">
        <f t="shared" si="136"/>
        <v>452</v>
      </c>
      <c r="H195" s="110">
        <f t="shared" si="137"/>
        <v>549.96</v>
      </c>
      <c r="I195" s="110">
        <f t="shared" ref="I195:L200" si="164">$H195</f>
        <v>549.96</v>
      </c>
      <c r="J195" s="110">
        <f t="shared" si="164"/>
        <v>549.96</v>
      </c>
      <c r="K195" s="110">
        <f t="shared" si="157"/>
        <v>549.96</v>
      </c>
      <c r="L195" s="107">
        <f t="shared" si="157"/>
        <v>549.96</v>
      </c>
      <c r="M195" s="65"/>
      <c r="N195" s="80"/>
      <c r="P195" s="108" t="s">
        <v>13</v>
      </c>
      <c r="Q195" s="21">
        <f t="shared" si="158"/>
        <v>1.216717</v>
      </c>
      <c r="R195" s="109">
        <f t="shared" si="159"/>
        <v>473712</v>
      </c>
      <c r="S195" s="68">
        <f t="shared" si="160"/>
        <v>473723</v>
      </c>
      <c r="T195" s="29" t="s">
        <v>14</v>
      </c>
      <c r="U195" s="131">
        <f t="shared" si="142"/>
        <v>452</v>
      </c>
      <c r="V195" s="110">
        <f t="shared" si="143"/>
        <v>549.96</v>
      </c>
      <c r="W195" s="110">
        <f t="shared" si="144"/>
        <v>549.96</v>
      </c>
      <c r="X195" s="110">
        <f t="shared" si="145"/>
        <v>549.96</v>
      </c>
      <c r="Y195" s="110">
        <f t="shared" si="161"/>
        <v>549.96</v>
      </c>
      <c r="Z195" s="107">
        <f t="shared" si="162"/>
        <v>549.96</v>
      </c>
      <c r="AA195" s="65"/>
      <c r="AB195" s="80"/>
      <c r="AH195" s="2">
        <v>473712</v>
      </c>
      <c r="AI195" s="5">
        <f t="shared" si="163"/>
        <v>400</v>
      </c>
      <c r="AK195" s="20">
        <f t="shared" si="149"/>
        <v>452</v>
      </c>
    </row>
    <row r="196" spans="2:37" ht="14.1" customHeight="1">
      <c r="B196" s="108" t="s">
        <v>13</v>
      </c>
      <c r="C196" s="21">
        <f>$C$141</f>
        <v>1.216717</v>
      </c>
      <c r="D196" s="109">
        <v>473734</v>
      </c>
      <c r="E196" s="68">
        <v>473745</v>
      </c>
      <c r="F196" s="29" t="s">
        <v>14</v>
      </c>
      <c r="G196" s="131">
        <f t="shared" si="136"/>
        <v>149.16</v>
      </c>
      <c r="H196" s="110">
        <f t="shared" si="137"/>
        <v>181.49</v>
      </c>
      <c r="I196" s="110">
        <f t="shared" si="164"/>
        <v>181.49</v>
      </c>
      <c r="J196" s="110">
        <f t="shared" si="164"/>
        <v>181.49</v>
      </c>
      <c r="K196" s="110">
        <f t="shared" si="157"/>
        <v>181.49</v>
      </c>
      <c r="L196" s="107">
        <f t="shared" si="157"/>
        <v>181.49</v>
      </c>
      <c r="M196" s="65"/>
      <c r="N196" s="80"/>
      <c r="P196" s="108" t="s">
        <v>13</v>
      </c>
      <c r="Q196" s="21">
        <f t="shared" si="158"/>
        <v>1.216717</v>
      </c>
      <c r="R196" s="109">
        <f t="shared" si="159"/>
        <v>473734</v>
      </c>
      <c r="S196" s="68">
        <f t="shared" si="160"/>
        <v>473745</v>
      </c>
      <c r="T196" s="29" t="s">
        <v>14</v>
      </c>
      <c r="U196" s="131">
        <f t="shared" si="142"/>
        <v>149.16</v>
      </c>
      <c r="V196" s="110">
        <f t="shared" si="143"/>
        <v>181.49</v>
      </c>
      <c r="W196" s="110">
        <f t="shared" si="144"/>
        <v>181.49</v>
      </c>
      <c r="X196" s="110">
        <f t="shared" si="145"/>
        <v>181.49</v>
      </c>
      <c r="Y196" s="110">
        <f t="shared" si="161"/>
        <v>181.49</v>
      </c>
      <c r="Z196" s="107">
        <f t="shared" si="162"/>
        <v>181.49</v>
      </c>
      <c r="AA196" s="65"/>
      <c r="AB196" s="80"/>
      <c r="AH196" s="2">
        <v>473734</v>
      </c>
      <c r="AI196" s="5">
        <f t="shared" si="163"/>
        <v>132</v>
      </c>
      <c r="AK196" s="20">
        <f t="shared" si="149"/>
        <v>149.16</v>
      </c>
    </row>
    <row r="197" spans="2:37" ht="14.1" customHeight="1">
      <c r="B197" s="108" t="s">
        <v>13</v>
      </c>
      <c r="C197" s="21">
        <f>$C$142</f>
        <v>1.216717</v>
      </c>
      <c r="D197" s="109">
        <v>473771</v>
      </c>
      <c r="E197" s="68">
        <v>473782</v>
      </c>
      <c r="F197" s="29" t="s">
        <v>14</v>
      </c>
      <c r="G197" s="131">
        <f t="shared" si="136"/>
        <v>282.5</v>
      </c>
      <c r="H197" s="110">
        <f t="shared" si="137"/>
        <v>343.72</v>
      </c>
      <c r="I197" s="110">
        <f t="shared" si="164"/>
        <v>343.72</v>
      </c>
      <c r="J197" s="110">
        <f t="shared" si="164"/>
        <v>343.72</v>
      </c>
      <c r="K197" s="110">
        <f t="shared" si="157"/>
        <v>343.72</v>
      </c>
      <c r="L197" s="107">
        <f t="shared" si="157"/>
        <v>343.72</v>
      </c>
      <c r="M197" s="65"/>
      <c r="N197" s="80"/>
      <c r="P197" s="108" t="s">
        <v>13</v>
      </c>
      <c r="Q197" s="21">
        <f t="shared" si="158"/>
        <v>1.216717</v>
      </c>
      <c r="R197" s="109">
        <f t="shared" si="159"/>
        <v>473771</v>
      </c>
      <c r="S197" s="68">
        <f t="shared" si="160"/>
        <v>473782</v>
      </c>
      <c r="T197" s="29" t="s">
        <v>14</v>
      </c>
      <c r="U197" s="131">
        <f t="shared" si="142"/>
        <v>282.5</v>
      </c>
      <c r="V197" s="110">
        <f t="shared" si="143"/>
        <v>343.72</v>
      </c>
      <c r="W197" s="110">
        <f t="shared" si="144"/>
        <v>343.72</v>
      </c>
      <c r="X197" s="110">
        <f t="shared" si="145"/>
        <v>343.72</v>
      </c>
      <c r="Y197" s="110">
        <f t="shared" si="161"/>
        <v>343.72</v>
      </c>
      <c r="Z197" s="107">
        <f t="shared" si="162"/>
        <v>343.72</v>
      </c>
      <c r="AA197" s="65"/>
      <c r="AB197" s="80"/>
      <c r="AH197" s="2">
        <v>473771</v>
      </c>
      <c r="AI197" s="5">
        <f t="shared" si="163"/>
        <v>250</v>
      </c>
      <c r="AK197" s="20">
        <f t="shared" si="149"/>
        <v>282.5</v>
      </c>
    </row>
    <row r="198" spans="2:37" ht="14.1" customHeight="1">
      <c r="B198" s="108" t="s">
        <v>13</v>
      </c>
      <c r="C198" s="21">
        <f>$C$149</f>
        <v>1.216717</v>
      </c>
      <c r="D198" s="126">
        <v>473933</v>
      </c>
      <c r="E198" s="68">
        <v>473944</v>
      </c>
      <c r="F198" s="29" t="s">
        <v>14</v>
      </c>
      <c r="G198" s="131">
        <f t="shared" si="136"/>
        <v>155.94</v>
      </c>
      <c r="H198" s="110">
        <f>ROUND(C198*G198,2)</f>
        <v>189.73</v>
      </c>
      <c r="I198" s="110">
        <f t="shared" si="164"/>
        <v>189.73</v>
      </c>
      <c r="J198" s="127">
        <f>H198-AF198</f>
        <v>181.04999999999998</v>
      </c>
      <c r="K198" s="110">
        <f>$H198</f>
        <v>189.73</v>
      </c>
      <c r="L198" s="107">
        <f>$H198</f>
        <v>189.73</v>
      </c>
      <c r="M198" s="65"/>
      <c r="N198" s="80"/>
      <c r="P198" s="108" t="s">
        <v>13</v>
      </c>
      <c r="Q198" s="21">
        <f>C198</f>
        <v>1.216717</v>
      </c>
      <c r="R198" s="126">
        <f>D198</f>
        <v>473933</v>
      </c>
      <c r="S198" s="68">
        <f>E198</f>
        <v>473944</v>
      </c>
      <c r="T198" s="29" t="s">
        <v>14</v>
      </c>
      <c r="U198" s="131">
        <f t="shared" ref="U198:Z198" si="165">G198</f>
        <v>155.94</v>
      </c>
      <c r="V198" s="110">
        <f t="shared" si="165"/>
        <v>189.73</v>
      </c>
      <c r="W198" s="110">
        <f t="shared" si="165"/>
        <v>189.73</v>
      </c>
      <c r="X198" s="127">
        <f t="shared" si="165"/>
        <v>181.04999999999998</v>
      </c>
      <c r="Y198" s="110">
        <f t="shared" si="165"/>
        <v>189.73</v>
      </c>
      <c r="Z198" s="107">
        <f t="shared" si="165"/>
        <v>189.73</v>
      </c>
      <c r="AA198" s="65"/>
      <c r="AB198" s="80"/>
      <c r="AC198" s="10">
        <f>H198</f>
        <v>189.73</v>
      </c>
      <c r="AD198" s="10">
        <f>ROUNDUP(+AC198*0.85,2)</f>
        <v>161.28</v>
      </c>
      <c r="AE198" s="10">
        <f>AC198-AD198</f>
        <v>28.449999999999989</v>
      </c>
      <c r="AF198" s="10">
        <f>IF(+AE198&lt;+$AF$112,+AE198,+$AF$112)</f>
        <v>8.68</v>
      </c>
      <c r="AH198" s="9">
        <v>473933</v>
      </c>
      <c r="AI198" s="5">
        <f>G149</f>
        <v>138</v>
      </c>
      <c r="AK198" s="20">
        <f t="shared" si="149"/>
        <v>155.94</v>
      </c>
    </row>
    <row r="199" spans="2:37" ht="14.1" customHeight="1">
      <c r="B199" s="108" t="s">
        <v>13</v>
      </c>
      <c r="C199" s="21">
        <f>$C$152</f>
        <v>1.216717</v>
      </c>
      <c r="D199" s="126">
        <v>474670</v>
      </c>
      <c r="E199" s="68">
        <v>474681</v>
      </c>
      <c r="F199" s="29" t="s">
        <v>14</v>
      </c>
      <c r="G199" s="131">
        <f t="shared" si="136"/>
        <v>169.5</v>
      </c>
      <c r="H199" s="110">
        <f>ROUND(C199*G199,2)</f>
        <v>206.23</v>
      </c>
      <c r="I199" s="110">
        <f t="shared" si="164"/>
        <v>206.23</v>
      </c>
      <c r="J199" s="127">
        <f>H199-AF199</f>
        <v>197.54999999999998</v>
      </c>
      <c r="K199" s="110">
        <f>$H199</f>
        <v>206.23</v>
      </c>
      <c r="L199" s="107">
        <f>$H199</f>
        <v>206.23</v>
      </c>
      <c r="M199" s="65"/>
      <c r="N199" s="80"/>
      <c r="P199" s="108" t="s">
        <v>13</v>
      </c>
      <c r="Q199" s="21">
        <f t="shared" si="158"/>
        <v>1.216717</v>
      </c>
      <c r="R199" s="126">
        <f t="shared" si="159"/>
        <v>474670</v>
      </c>
      <c r="S199" s="68">
        <f t="shared" si="160"/>
        <v>474681</v>
      </c>
      <c r="T199" s="29" t="s">
        <v>14</v>
      </c>
      <c r="U199" s="131">
        <f>G199</f>
        <v>169.5</v>
      </c>
      <c r="V199" s="110">
        <f>H199</f>
        <v>206.23</v>
      </c>
      <c r="W199" s="110">
        <f>I199</f>
        <v>206.23</v>
      </c>
      <c r="X199" s="127">
        <f>J199</f>
        <v>197.54999999999998</v>
      </c>
      <c r="Y199" s="110">
        <f t="shared" si="161"/>
        <v>206.23</v>
      </c>
      <c r="Z199" s="107">
        <f t="shared" si="162"/>
        <v>206.23</v>
      </c>
      <c r="AA199" s="65"/>
      <c r="AB199" s="80"/>
      <c r="AC199" s="10">
        <f>H199</f>
        <v>206.23</v>
      </c>
      <c r="AD199" s="10">
        <f>ROUNDUP(+AC199*0.85,2)</f>
        <v>175.29999999999998</v>
      </c>
      <c r="AE199" s="10">
        <f>AC199-AD199</f>
        <v>30.930000000000007</v>
      </c>
      <c r="AF199" s="10">
        <f>IF(+AE199&lt;+$AF$112,+AE199,+$AF$112)</f>
        <v>8.68</v>
      </c>
      <c r="AH199" s="9">
        <v>474670</v>
      </c>
      <c r="AI199" s="5">
        <f>G152</f>
        <v>150</v>
      </c>
      <c r="AK199" s="20">
        <f t="shared" si="149"/>
        <v>169.5</v>
      </c>
    </row>
    <row r="200" spans="2:37" ht="14.1" customHeight="1">
      <c r="B200" s="108" t="s">
        <v>13</v>
      </c>
      <c r="C200" s="21">
        <f>$C$154</f>
        <v>1.216717</v>
      </c>
      <c r="D200" s="109">
        <v>474751</v>
      </c>
      <c r="E200" s="68">
        <v>474762</v>
      </c>
      <c r="F200" s="29" t="s">
        <v>14</v>
      </c>
      <c r="G200" s="131">
        <f t="shared" ref="G200" si="166">+AK200</f>
        <v>169.5</v>
      </c>
      <c r="H200" s="110">
        <f t="shared" ref="H200" si="167">ROUND(C200*G200,2)</f>
        <v>206.23</v>
      </c>
      <c r="I200" s="110">
        <f t="shared" si="164"/>
        <v>206.23</v>
      </c>
      <c r="J200" s="110">
        <f t="shared" si="164"/>
        <v>206.23</v>
      </c>
      <c r="K200" s="110">
        <f t="shared" si="164"/>
        <v>206.23</v>
      </c>
      <c r="L200" s="107">
        <f t="shared" si="164"/>
        <v>206.23</v>
      </c>
      <c r="M200" s="65"/>
      <c r="N200" s="80"/>
      <c r="P200" s="108" t="s">
        <v>13</v>
      </c>
      <c r="Q200" s="21">
        <f t="shared" ref="Q200" si="168">C200</f>
        <v>1.216717</v>
      </c>
      <c r="R200" s="109">
        <f t="shared" ref="R200" si="169">D200</f>
        <v>474751</v>
      </c>
      <c r="S200" s="68">
        <f t="shared" ref="S200" si="170">E200</f>
        <v>474762</v>
      </c>
      <c r="T200" s="29" t="s">
        <v>14</v>
      </c>
      <c r="U200" s="131">
        <f t="shared" ref="U200" si="171">G200</f>
        <v>169.5</v>
      </c>
      <c r="V200" s="110">
        <f t="shared" ref="V200" si="172">H200</f>
        <v>206.23</v>
      </c>
      <c r="W200" s="110">
        <f t="shared" ref="W200" si="173">I200</f>
        <v>206.23</v>
      </c>
      <c r="X200" s="110">
        <f t="shared" ref="X200" si="174">J200</f>
        <v>206.23</v>
      </c>
      <c r="Y200" s="110">
        <f t="shared" ref="Y200" si="175">K200</f>
        <v>206.23</v>
      </c>
      <c r="Z200" s="107">
        <f t="shared" ref="Z200" si="176">L200</f>
        <v>206.23</v>
      </c>
      <c r="AA200" s="65"/>
      <c r="AB200" s="80"/>
      <c r="AH200" s="2">
        <v>474751</v>
      </c>
      <c r="AI200" s="5">
        <f>G154</f>
        <v>150</v>
      </c>
      <c r="AK200" s="20">
        <f t="shared" ref="AK200" si="177">ROUND(AI200*$AI$87,2)</f>
        <v>169.5</v>
      </c>
    </row>
    <row r="201" spans="2:37" ht="13.5" customHeight="1">
      <c r="B201" s="171"/>
      <c r="C201" s="97"/>
      <c r="D201" s="172"/>
      <c r="E201" s="173"/>
      <c r="F201" s="174"/>
      <c r="G201" s="175"/>
      <c r="H201" s="176"/>
      <c r="I201" s="177"/>
      <c r="J201" s="177"/>
      <c r="K201" s="177"/>
      <c r="L201" s="178"/>
      <c r="M201" s="6"/>
      <c r="N201" s="67"/>
      <c r="P201" s="171"/>
      <c r="Q201" s="97"/>
      <c r="R201" s="172"/>
      <c r="S201" s="173"/>
      <c r="T201" s="174"/>
      <c r="U201" s="175"/>
      <c r="V201" s="176"/>
      <c r="W201" s="177"/>
      <c r="X201" s="177"/>
      <c r="Y201" s="177"/>
      <c r="Z201" s="178"/>
      <c r="AA201" s="6"/>
      <c r="AB201" s="67"/>
    </row>
    <row r="202" spans="2:37" ht="13.5" customHeight="1">
      <c r="B202" s="6"/>
      <c r="C202" s="21"/>
      <c r="D202" s="29"/>
      <c r="E202" s="67"/>
      <c r="F202" s="6"/>
      <c r="G202" s="22"/>
      <c r="H202" s="6"/>
      <c r="I202" s="6"/>
      <c r="J202" s="6"/>
      <c r="K202" s="6"/>
      <c r="L202" s="6"/>
      <c r="M202" s="6"/>
      <c r="N202" s="67"/>
      <c r="P202" s="6"/>
      <c r="Q202" s="21"/>
      <c r="R202" s="29"/>
      <c r="S202" s="67"/>
      <c r="T202" s="6"/>
      <c r="U202" s="22"/>
      <c r="V202" s="6"/>
      <c r="W202" s="6"/>
      <c r="X202" s="6"/>
      <c r="Y202" s="6"/>
      <c r="Z202" s="6"/>
      <c r="AA202" s="6"/>
      <c r="AB202" s="67"/>
    </row>
    <row r="203" spans="2:37" ht="13.5" customHeight="1">
      <c r="C203" s="1"/>
      <c r="N203" s="28" t="s">
        <v>89</v>
      </c>
      <c r="U203" s="12"/>
      <c r="AB203" s="8" t="str">
        <f>N203</f>
        <v>56</v>
      </c>
    </row>
    <row r="204" spans="2:37" ht="13.5" customHeight="1">
      <c r="B204" s="3" t="s">
        <v>18</v>
      </c>
      <c r="C204" s="1"/>
      <c r="P204" s="3" t="s">
        <v>19</v>
      </c>
      <c r="Q204" s="1"/>
    </row>
    <row r="205" spans="2:37" ht="13.5" customHeight="1">
      <c r="C205" s="1"/>
      <c r="Q205" s="1"/>
    </row>
    <row r="206" spans="2:37" ht="34.5" customHeight="1">
      <c r="B206" s="242" t="s">
        <v>4</v>
      </c>
      <c r="C206" s="243"/>
      <c r="D206" s="243"/>
      <c r="E206" s="243"/>
      <c r="F206" s="243"/>
      <c r="G206" s="244"/>
      <c r="H206" s="114" t="s">
        <v>5</v>
      </c>
      <c r="I206" s="245" t="s">
        <v>77</v>
      </c>
      <c r="J206" s="244"/>
      <c r="K206" s="245" t="s">
        <v>78</v>
      </c>
      <c r="L206" s="246"/>
      <c r="M206" s="115"/>
      <c r="N206" s="67"/>
      <c r="P206" s="242" t="s">
        <v>8</v>
      </c>
      <c r="Q206" s="243"/>
      <c r="R206" s="243"/>
      <c r="S206" s="243"/>
      <c r="T206" s="243"/>
      <c r="U206" s="244"/>
      <c r="V206" s="114" t="s">
        <v>9</v>
      </c>
      <c r="W206" s="245" t="s">
        <v>79</v>
      </c>
      <c r="X206" s="244"/>
      <c r="Y206" s="245" t="s">
        <v>80</v>
      </c>
      <c r="Z206" s="246"/>
      <c r="AA206" s="4"/>
      <c r="AB206" s="67"/>
      <c r="AC206" s="24">
        <f>AJ207</f>
        <v>1.5054940000000001</v>
      </c>
      <c r="AD206" s="24">
        <f>AJ208</f>
        <v>1.89392</v>
      </c>
      <c r="AE206" s="24">
        <f>AJ209</f>
        <v>5.0457229999999997</v>
      </c>
      <c r="AF206" s="24">
        <f>AJ210</f>
        <v>5.6757140000000001</v>
      </c>
      <c r="AH206" s="16">
        <v>43101</v>
      </c>
      <c r="AI206" s="14" t="s">
        <v>42</v>
      </c>
      <c r="AJ206" s="16">
        <v>43466</v>
      </c>
    </row>
    <row r="207" spans="2:37" ht="34.5" customHeight="1">
      <c r="B207" s="116"/>
      <c r="C207" s="56"/>
      <c r="D207" s="122" t="s">
        <v>81</v>
      </c>
      <c r="E207" s="136" t="s">
        <v>82</v>
      </c>
      <c r="F207" s="56"/>
      <c r="G207" s="119"/>
      <c r="H207" s="120"/>
      <c r="I207" s="137" t="s">
        <v>83</v>
      </c>
      <c r="J207" s="137" t="s">
        <v>84</v>
      </c>
      <c r="K207" s="137" t="s">
        <v>83</v>
      </c>
      <c r="L207" s="137" t="s">
        <v>84</v>
      </c>
      <c r="M207" s="79"/>
      <c r="N207" s="79"/>
      <c r="P207" s="116"/>
      <c r="Q207" s="56"/>
      <c r="R207" s="122" t="s">
        <v>81</v>
      </c>
      <c r="S207" s="136" t="s">
        <v>82</v>
      </c>
      <c r="T207" s="56"/>
      <c r="U207" s="119"/>
      <c r="V207" s="120"/>
      <c r="W207" s="138" t="s">
        <v>37</v>
      </c>
      <c r="X207" s="138" t="s">
        <v>38</v>
      </c>
      <c r="Y207" s="138" t="s">
        <v>37</v>
      </c>
      <c r="Z207" s="138" t="s">
        <v>38</v>
      </c>
      <c r="AA207" s="66"/>
      <c r="AB207" s="81"/>
      <c r="AC207" s="14" t="s">
        <v>30</v>
      </c>
      <c r="AD207" s="8" t="s">
        <v>6</v>
      </c>
      <c r="AE207" s="8" t="s">
        <v>7</v>
      </c>
      <c r="AF207" s="15">
        <v>8.68</v>
      </c>
      <c r="AH207" s="11">
        <v>1.5054940000000001</v>
      </c>
      <c r="AI207" s="198">
        <v>1</v>
      </c>
      <c r="AJ207" s="17">
        <f>ROUND(AH207*AI207,6)</f>
        <v>1.5054940000000001</v>
      </c>
    </row>
    <row r="208" spans="2:37" ht="13.5" customHeight="1">
      <c r="B208" s="104"/>
      <c r="C208" s="89"/>
      <c r="D208" s="90"/>
      <c r="E208" s="91"/>
      <c r="F208" s="92"/>
      <c r="G208" s="93"/>
      <c r="H208" s="94"/>
      <c r="I208" s="94"/>
      <c r="J208" s="95"/>
      <c r="K208" s="94"/>
      <c r="L208" s="96"/>
      <c r="M208" s="6"/>
      <c r="N208" s="67"/>
      <c r="P208" s="104"/>
      <c r="Q208" s="89"/>
      <c r="R208" s="90"/>
      <c r="S208" s="91"/>
      <c r="T208" s="92"/>
      <c r="U208" s="93"/>
      <c r="V208" s="94"/>
      <c r="W208" s="94"/>
      <c r="X208" s="95"/>
      <c r="Y208" s="94"/>
      <c r="Z208" s="96"/>
      <c r="AA208" s="6"/>
      <c r="AB208" s="67"/>
      <c r="AH208" s="11">
        <v>1.89392</v>
      </c>
      <c r="AI208" s="198">
        <v>1</v>
      </c>
      <c r="AJ208" s="17">
        <f>ROUND(AH208*AI208,6)</f>
        <v>1.89392</v>
      </c>
    </row>
    <row r="209" spans="2:37" ht="14.1" customHeight="1">
      <c r="B209" s="108" t="s">
        <v>13</v>
      </c>
      <c r="C209" s="21">
        <f>$AC$206</f>
        <v>1.5054940000000001</v>
      </c>
      <c r="D209" s="109">
        <v>474036</v>
      </c>
      <c r="E209" s="68">
        <v>474040</v>
      </c>
      <c r="F209" s="29" t="s">
        <v>14</v>
      </c>
      <c r="G209" s="58">
        <v>11.3</v>
      </c>
      <c r="H209" s="110">
        <f t="shared" ref="H209:H226" si="178">ROUND(C209*G209,2)</f>
        <v>17.010000000000002</v>
      </c>
      <c r="I209" s="110">
        <f t="shared" ref="I209:L210" si="179">$H209</f>
        <v>17.010000000000002</v>
      </c>
      <c r="J209" s="110">
        <f t="shared" si="179"/>
        <v>17.010000000000002</v>
      </c>
      <c r="K209" s="110">
        <f t="shared" si="179"/>
        <v>17.010000000000002</v>
      </c>
      <c r="L209" s="107">
        <f t="shared" si="179"/>
        <v>17.010000000000002</v>
      </c>
      <c r="M209" s="65"/>
      <c r="N209" s="80"/>
      <c r="P209" s="108" t="s">
        <v>13</v>
      </c>
      <c r="Q209" s="21">
        <f t="shared" ref="Q209:Q226" si="180">C209</f>
        <v>1.5054940000000001</v>
      </c>
      <c r="R209" s="109">
        <f t="shared" ref="R209:R226" si="181">D209</f>
        <v>474036</v>
      </c>
      <c r="S209" s="68">
        <f t="shared" ref="S209:S226" si="182">E209</f>
        <v>474040</v>
      </c>
      <c r="T209" s="29" t="s">
        <v>14</v>
      </c>
      <c r="U209" s="58">
        <f t="shared" ref="U209:U226" si="183">G209</f>
        <v>11.3</v>
      </c>
      <c r="V209" s="110">
        <f t="shared" ref="V209:V226" si="184">H209</f>
        <v>17.010000000000002</v>
      </c>
      <c r="W209" s="110">
        <f t="shared" ref="W209:W226" si="185">I209</f>
        <v>17.010000000000002</v>
      </c>
      <c r="X209" s="110">
        <f t="shared" ref="X209:X226" si="186">J209</f>
        <v>17.010000000000002</v>
      </c>
      <c r="Y209" s="110">
        <f t="shared" ref="Y209:Y226" si="187">K209</f>
        <v>17.010000000000002</v>
      </c>
      <c r="Z209" s="107">
        <f t="shared" ref="Z209:Z226" si="188">L209</f>
        <v>17.010000000000002</v>
      </c>
      <c r="AA209" s="65"/>
      <c r="AB209" s="80"/>
      <c r="AH209" s="2">
        <v>5.0457229999999997</v>
      </c>
      <c r="AI209" s="198">
        <v>1</v>
      </c>
      <c r="AJ209" s="17">
        <f>ROUND(AH209*AI209,6)</f>
        <v>5.0457229999999997</v>
      </c>
      <c r="AK209" s="16"/>
    </row>
    <row r="210" spans="2:37" ht="14.1" customHeight="1">
      <c r="B210" s="108" t="s">
        <v>13</v>
      </c>
      <c r="C210" s="21">
        <f>$AC$206</f>
        <v>1.5054940000000001</v>
      </c>
      <c r="D210" s="109">
        <v>474051</v>
      </c>
      <c r="E210" s="68">
        <v>474062</v>
      </c>
      <c r="F210" s="29" t="s">
        <v>14</v>
      </c>
      <c r="G210" s="58">
        <v>11.3</v>
      </c>
      <c r="H210" s="110">
        <f t="shared" si="178"/>
        <v>17.010000000000002</v>
      </c>
      <c r="I210" s="110">
        <f t="shared" si="179"/>
        <v>17.010000000000002</v>
      </c>
      <c r="J210" s="110">
        <f t="shared" si="179"/>
        <v>17.010000000000002</v>
      </c>
      <c r="K210" s="110">
        <f t="shared" si="179"/>
        <v>17.010000000000002</v>
      </c>
      <c r="L210" s="107">
        <f t="shared" si="179"/>
        <v>17.010000000000002</v>
      </c>
      <c r="M210" s="65"/>
      <c r="N210" s="80"/>
      <c r="P210" s="108" t="s">
        <v>13</v>
      </c>
      <c r="Q210" s="21">
        <f t="shared" si="180"/>
        <v>1.5054940000000001</v>
      </c>
      <c r="R210" s="109">
        <f t="shared" si="181"/>
        <v>474051</v>
      </c>
      <c r="S210" s="68">
        <f t="shared" si="182"/>
        <v>474062</v>
      </c>
      <c r="T210" s="29" t="s">
        <v>14</v>
      </c>
      <c r="U210" s="58">
        <f t="shared" si="183"/>
        <v>11.3</v>
      </c>
      <c r="V210" s="110">
        <f t="shared" si="184"/>
        <v>17.010000000000002</v>
      </c>
      <c r="W210" s="110">
        <f t="shared" si="185"/>
        <v>17.010000000000002</v>
      </c>
      <c r="X210" s="110">
        <f t="shared" si="186"/>
        <v>17.010000000000002</v>
      </c>
      <c r="Y210" s="110">
        <f t="shared" si="187"/>
        <v>17.010000000000002</v>
      </c>
      <c r="Z210" s="107">
        <f t="shared" si="188"/>
        <v>17.010000000000002</v>
      </c>
      <c r="AA210" s="65"/>
      <c r="AB210" s="80"/>
      <c r="AH210" s="17">
        <v>5.6757140000000001</v>
      </c>
      <c r="AI210" s="198">
        <v>1</v>
      </c>
      <c r="AJ210" s="17">
        <f>ROUND(AH210*AI210,6)</f>
        <v>5.6757140000000001</v>
      </c>
      <c r="AK210" s="32"/>
    </row>
    <row r="211" spans="2:37" ht="14.1" customHeight="1">
      <c r="B211" s="108" t="s">
        <v>13</v>
      </c>
      <c r="C211" s="21">
        <f>$AC$206</f>
        <v>1.5054940000000001</v>
      </c>
      <c r="D211" s="126">
        <v>474095</v>
      </c>
      <c r="E211" s="68">
        <v>474106</v>
      </c>
      <c r="F211" s="29" t="s">
        <v>14</v>
      </c>
      <c r="G211" s="58">
        <v>31</v>
      </c>
      <c r="H211" s="110">
        <f t="shared" si="178"/>
        <v>46.67</v>
      </c>
      <c r="I211" s="110">
        <f t="shared" ref="I211:I226" si="189">$H211</f>
        <v>46.67</v>
      </c>
      <c r="J211" s="127">
        <f t="shared" ref="J211:J216" si="190">H211-AF211</f>
        <v>39.669999999999995</v>
      </c>
      <c r="K211" s="110">
        <f t="shared" ref="K211:L226" si="191">$H211</f>
        <v>46.67</v>
      </c>
      <c r="L211" s="107">
        <f t="shared" si="191"/>
        <v>46.67</v>
      </c>
      <c r="M211" s="65"/>
      <c r="N211" s="80"/>
      <c r="P211" s="108" t="s">
        <v>13</v>
      </c>
      <c r="Q211" s="21">
        <f t="shared" si="180"/>
        <v>1.5054940000000001</v>
      </c>
      <c r="R211" s="126">
        <f t="shared" si="181"/>
        <v>474095</v>
      </c>
      <c r="S211" s="68">
        <f t="shared" si="182"/>
        <v>474106</v>
      </c>
      <c r="T211" s="29" t="s">
        <v>14</v>
      </c>
      <c r="U211" s="58">
        <f t="shared" si="183"/>
        <v>31</v>
      </c>
      <c r="V211" s="110">
        <f t="shared" si="184"/>
        <v>46.67</v>
      </c>
      <c r="W211" s="110">
        <f t="shared" si="185"/>
        <v>46.67</v>
      </c>
      <c r="X211" s="127">
        <f t="shared" si="186"/>
        <v>39.669999999999995</v>
      </c>
      <c r="Y211" s="110">
        <f t="shared" si="187"/>
        <v>46.67</v>
      </c>
      <c r="Z211" s="107">
        <f t="shared" si="188"/>
        <v>46.67</v>
      </c>
      <c r="AA211" s="65"/>
      <c r="AB211" s="80"/>
      <c r="AC211" s="10">
        <f t="shared" ref="AC211:AC216" si="192">H211</f>
        <v>46.67</v>
      </c>
      <c r="AD211" s="10">
        <f>ROUNDUP(+AC211*0.85,2)</f>
        <v>39.669999999999995</v>
      </c>
      <c r="AE211" s="10">
        <f t="shared" ref="AE211:AE216" si="193">AC211-AD211</f>
        <v>7.0000000000000071</v>
      </c>
      <c r="AF211" s="10">
        <f t="shared" ref="AF211:AF216" si="194">IF(+AE211&lt;+$AF$207,+AE211,+$AF$207)</f>
        <v>7.0000000000000071</v>
      </c>
      <c r="AK211" s="17"/>
    </row>
    <row r="212" spans="2:37" ht="14.1" customHeight="1">
      <c r="B212" s="108" t="s">
        <v>13</v>
      </c>
      <c r="C212" s="21">
        <f>$AF$206</f>
        <v>5.6757140000000001</v>
      </c>
      <c r="D212" s="126">
        <v>474110</v>
      </c>
      <c r="E212" s="68">
        <v>474121</v>
      </c>
      <c r="F212" s="29" t="s">
        <v>14</v>
      </c>
      <c r="G212" s="58">
        <v>11.3</v>
      </c>
      <c r="H212" s="110">
        <f t="shared" si="178"/>
        <v>64.14</v>
      </c>
      <c r="I212" s="110">
        <f t="shared" si="189"/>
        <v>64.14</v>
      </c>
      <c r="J212" s="127">
        <f t="shared" si="190"/>
        <v>55.46</v>
      </c>
      <c r="K212" s="110">
        <f t="shared" si="191"/>
        <v>64.14</v>
      </c>
      <c r="L212" s="107">
        <f t="shared" si="191"/>
        <v>64.14</v>
      </c>
      <c r="M212" s="65"/>
      <c r="N212" s="80"/>
      <c r="P212" s="108" t="s">
        <v>13</v>
      </c>
      <c r="Q212" s="21">
        <f t="shared" si="180"/>
        <v>5.6757140000000001</v>
      </c>
      <c r="R212" s="126">
        <f t="shared" si="181"/>
        <v>474110</v>
      </c>
      <c r="S212" s="68">
        <f t="shared" si="182"/>
        <v>474121</v>
      </c>
      <c r="T212" s="29" t="s">
        <v>14</v>
      </c>
      <c r="U212" s="58">
        <f t="shared" si="183"/>
        <v>11.3</v>
      </c>
      <c r="V212" s="110">
        <f t="shared" si="184"/>
        <v>64.14</v>
      </c>
      <c r="W212" s="110">
        <f t="shared" si="185"/>
        <v>64.14</v>
      </c>
      <c r="X212" s="127">
        <f t="shared" si="186"/>
        <v>55.46</v>
      </c>
      <c r="Y212" s="110">
        <f t="shared" si="187"/>
        <v>64.14</v>
      </c>
      <c r="Z212" s="107">
        <f t="shared" si="188"/>
        <v>64.14</v>
      </c>
      <c r="AA212" s="65"/>
      <c r="AB212" s="80"/>
      <c r="AC212" s="10">
        <f t="shared" si="192"/>
        <v>64.14</v>
      </c>
      <c r="AD212" s="10">
        <f t="shared" ref="AD212:AD227" si="195">ROUNDUP(+AC212*0.85,2)</f>
        <v>54.519999999999996</v>
      </c>
      <c r="AE212" s="10">
        <f t="shared" si="193"/>
        <v>9.6200000000000045</v>
      </c>
      <c r="AF212" s="10">
        <f t="shared" si="194"/>
        <v>8.68</v>
      </c>
      <c r="AK212" s="17"/>
    </row>
    <row r="213" spans="2:37" ht="14.1" customHeight="1">
      <c r="B213" s="108" t="s">
        <v>13</v>
      </c>
      <c r="C213" s="21">
        <f t="shared" ref="C213:C225" si="196">$AC$206</f>
        <v>1.5054940000000001</v>
      </c>
      <c r="D213" s="126">
        <v>474132</v>
      </c>
      <c r="E213" s="68">
        <v>474143</v>
      </c>
      <c r="F213" s="29" t="s">
        <v>14</v>
      </c>
      <c r="G213" s="58">
        <v>11.3</v>
      </c>
      <c r="H213" s="110">
        <f t="shared" si="178"/>
        <v>17.010000000000002</v>
      </c>
      <c r="I213" s="110">
        <f t="shared" si="189"/>
        <v>17.010000000000002</v>
      </c>
      <c r="J213" s="127">
        <f t="shared" si="190"/>
        <v>14.459999999999999</v>
      </c>
      <c r="K213" s="110">
        <f t="shared" si="191"/>
        <v>17.010000000000002</v>
      </c>
      <c r="L213" s="107">
        <f t="shared" si="191"/>
        <v>17.010000000000002</v>
      </c>
      <c r="M213" s="65"/>
      <c r="N213" s="80"/>
      <c r="P213" s="108" t="s">
        <v>13</v>
      </c>
      <c r="Q213" s="21">
        <f t="shared" si="180"/>
        <v>1.5054940000000001</v>
      </c>
      <c r="R213" s="126">
        <f t="shared" si="181"/>
        <v>474132</v>
      </c>
      <c r="S213" s="68">
        <f t="shared" si="182"/>
        <v>474143</v>
      </c>
      <c r="T213" s="29" t="s">
        <v>14</v>
      </c>
      <c r="U213" s="58">
        <f t="shared" si="183"/>
        <v>11.3</v>
      </c>
      <c r="V213" s="110">
        <f t="shared" si="184"/>
        <v>17.010000000000002</v>
      </c>
      <c r="W213" s="110">
        <f t="shared" si="185"/>
        <v>17.010000000000002</v>
      </c>
      <c r="X213" s="127">
        <f t="shared" si="186"/>
        <v>14.459999999999999</v>
      </c>
      <c r="Y213" s="110">
        <f t="shared" si="187"/>
        <v>17.010000000000002</v>
      </c>
      <c r="Z213" s="107">
        <f t="shared" si="188"/>
        <v>17.010000000000002</v>
      </c>
      <c r="AA213" s="65"/>
      <c r="AB213" s="80"/>
      <c r="AC213" s="10">
        <f t="shared" si="192"/>
        <v>17.010000000000002</v>
      </c>
      <c r="AD213" s="10">
        <f t="shared" si="195"/>
        <v>14.459999999999999</v>
      </c>
      <c r="AE213" s="10">
        <f t="shared" si="193"/>
        <v>2.5500000000000025</v>
      </c>
      <c r="AF213" s="10">
        <f t="shared" si="194"/>
        <v>2.5500000000000025</v>
      </c>
      <c r="AJ213" s="23"/>
      <c r="AK213" s="17"/>
    </row>
    <row r="214" spans="2:37" ht="14.1" customHeight="1">
      <c r="B214" s="108" t="s">
        <v>13</v>
      </c>
      <c r="C214" s="21">
        <f t="shared" si="196"/>
        <v>1.5054940000000001</v>
      </c>
      <c r="D214" s="126">
        <v>474154</v>
      </c>
      <c r="E214" s="68">
        <v>474165</v>
      </c>
      <c r="F214" s="29" t="s">
        <v>14</v>
      </c>
      <c r="G214" s="58">
        <v>11.3</v>
      </c>
      <c r="H214" s="110">
        <f t="shared" si="178"/>
        <v>17.010000000000002</v>
      </c>
      <c r="I214" s="110">
        <f t="shared" si="189"/>
        <v>17.010000000000002</v>
      </c>
      <c r="J214" s="127">
        <f t="shared" si="190"/>
        <v>14.459999999999999</v>
      </c>
      <c r="K214" s="110">
        <f t="shared" si="191"/>
        <v>17.010000000000002</v>
      </c>
      <c r="L214" s="107">
        <f t="shared" si="191"/>
        <v>17.010000000000002</v>
      </c>
      <c r="M214" s="65"/>
      <c r="N214" s="80"/>
      <c r="P214" s="108" t="s">
        <v>13</v>
      </c>
      <c r="Q214" s="21">
        <f t="shared" si="180"/>
        <v>1.5054940000000001</v>
      </c>
      <c r="R214" s="126">
        <f t="shared" si="181"/>
        <v>474154</v>
      </c>
      <c r="S214" s="68">
        <f t="shared" si="182"/>
        <v>474165</v>
      </c>
      <c r="T214" s="29" t="s">
        <v>14</v>
      </c>
      <c r="U214" s="58">
        <f t="shared" si="183"/>
        <v>11.3</v>
      </c>
      <c r="V214" s="110">
        <f t="shared" si="184"/>
        <v>17.010000000000002</v>
      </c>
      <c r="W214" s="110">
        <f t="shared" si="185"/>
        <v>17.010000000000002</v>
      </c>
      <c r="X214" s="127">
        <f t="shared" si="186"/>
        <v>14.459999999999999</v>
      </c>
      <c r="Y214" s="110">
        <f t="shared" si="187"/>
        <v>17.010000000000002</v>
      </c>
      <c r="Z214" s="107">
        <f t="shared" si="188"/>
        <v>17.010000000000002</v>
      </c>
      <c r="AA214" s="65"/>
      <c r="AB214" s="80"/>
      <c r="AC214" s="10">
        <f t="shared" si="192"/>
        <v>17.010000000000002</v>
      </c>
      <c r="AD214" s="10">
        <f t="shared" si="195"/>
        <v>14.459999999999999</v>
      </c>
      <c r="AE214" s="10">
        <f t="shared" si="193"/>
        <v>2.5500000000000025</v>
      </c>
      <c r="AF214" s="10">
        <f t="shared" si="194"/>
        <v>2.5500000000000025</v>
      </c>
      <c r="AJ214" s="23"/>
      <c r="AK214" s="17"/>
    </row>
    <row r="215" spans="2:37" ht="14.1" customHeight="1">
      <c r="B215" s="108" t="s">
        <v>13</v>
      </c>
      <c r="C215" s="21">
        <f t="shared" si="196"/>
        <v>1.5054940000000001</v>
      </c>
      <c r="D215" s="126">
        <v>474176</v>
      </c>
      <c r="E215" s="68">
        <v>474180</v>
      </c>
      <c r="F215" s="29" t="s">
        <v>14</v>
      </c>
      <c r="G215" s="58">
        <v>11.3</v>
      </c>
      <c r="H215" s="110">
        <f t="shared" si="178"/>
        <v>17.010000000000002</v>
      </c>
      <c r="I215" s="110">
        <f t="shared" si="189"/>
        <v>17.010000000000002</v>
      </c>
      <c r="J215" s="127">
        <f t="shared" si="190"/>
        <v>14.459999999999999</v>
      </c>
      <c r="K215" s="110">
        <f t="shared" si="191"/>
        <v>17.010000000000002</v>
      </c>
      <c r="L215" s="107">
        <f t="shared" si="191"/>
        <v>17.010000000000002</v>
      </c>
      <c r="M215" s="65"/>
      <c r="N215" s="80"/>
      <c r="P215" s="108" t="s">
        <v>13</v>
      </c>
      <c r="Q215" s="21">
        <f t="shared" si="180"/>
        <v>1.5054940000000001</v>
      </c>
      <c r="R215" s="126">
        <f t="shared" si="181"/>
        <v>474176</v>
      </c>
      <c r="S215" s="68">
        <f t="shared" si="182"/>
        <v>474180</v>
      </c>
      <c r="T215" s="29" t="s">
        <v>14</v>
      </c>
      <c r="U215" s="58">
        <f t="shared" si="183"/>
        <v>11.3</v>
      </c>
      <c r="V215" s="110">
        <f t="shared" si="184"/>
        <v>17.010000000000002</v>
      </c>
      <c r="W215" s="110">
        <f t="shared" si="185"/>
        <v>17.010000000000002</v>
      </c>
      <c r="X215" s="127">
        <f t="shared" si="186"/>
        <v>14.459999999999999</v>
      </c>
      <c r="Y215" s="110">
        <f t="shared" si="187"/>
        <v>17.010000000000002</v>
      </c>
      <c r="Z215" s="107">
        <f t="shared" si="188"/>
        <v>17.010000000000002</v>
      </c>
      <c r="AA215" s="65"/>
      <c r="AB215" s="80"/>
      <c r="AC215" s="10">
        <f t="shared" si="192"/>
        <v>17.010000000000002</v>
      </c>
      <c r="AD215" s="10">
        <f t="shared" si="195"/>
        <v>14.459999999999999</v>
      </c>
      <c r="AE215" s="10">
        <f t="shared" si="193"/>
        <v>2.5500000000000025</v>
      </c>
      <c r="AF215" s="10">
        <f t="shared" si="194"/>
        <v>2.5500000000000025</v>
      </c>
    </row>
    <row r="216" spans="2:37" ht="14.1" customHeight="1">
      <c r="B216" s="108" t="s">
        <v>13</v>
      </c>
      <c r="C216" s="21">
        <f t="shared" si="196"/>
        <v>1.5054940000000001</v>
      </c>
      <c r="D216" s="126">
        <v>474191</v>
      </c>
      <c r="E216" s="68">
        <v>474202</v>
      </c>
      <c r="F216" s="29" t="s">
        <v>14</v>
      </c>
      <c r="G216" s="58">
        <v>13.56</v>
      </c>
      <c r="H216" s="110">
        <f t="shared" si="178"/>
        <v>20.41</v>
      </c>
      <c r="I216" s="110">
        <f t="shared" si="189"/>
        <v>20.41</v>
      </c>
      <c r="J216" s="127">
        <f t="shared" si="190"/>
        <v>17.350000000000001</v>
      </c>
      <c r="K216" s="110">
        <f t="shared" si="191"/>
        <v>20.41</v>
      </c>
      <c r="L216" s="107">
        <f t="shared" si="191"/>
        <v>20.41</v>
      </c>
      <c r="M216" s="65"/>
      <c r="N216" s="80"/>
      <c r="P216" s="108" t="s">
        <v>13</v>
      </c>
      <c r="Q216" s="21">
        <f t="shared" si="180"/>
        <v>1.5054940000000001</v>
      </c>
      <c r="R216" s="126">
        <f t="shared" si="181"/>
        <v>474191</v>
      </c>
      <c r="S216" s="68">
        <f t="shared" si="182"/>
        <v>474202</v>
      </c>
      <c r="T216" s="29" t="s">
        <v>14</v>
      </c>
      <c r="U216" s="58">
        <f t="shared" si="183"/>
        <v>13.56</v>
      </c>
      <c r="V216" s="110">
        <f t="shared" si="184"/>
        <v>20.41</v>
      </c>
      <c r="W216" s="110">
        <f t="shared" si="185"/>
        <v>20.41</v>
      </c>
      <c r="X216" s="127">
        <f t="shared" si="186"/>
        <v>17.350000000000001</v>
      </c>
      <c r="Y216" s="110">
        <f t="shared" si="187"/>
        <v>20.41</v>
      </c>
      <c r="Z216" s="107">
        <f t="shared" si="188"/>
        <v>20.41</v>
      </c>
      <c r="AA216" s="65"/>
      <c r="AB216" s="80"/>
      <c r="AC216" s="10">
        <f t="shared" si="192"/>
        <v>20.41</v>
      </c>
      <c r="AD216" s="10">
        <f t="shared" si="195"/>
        <v>17.350000000000001</v>
      </c>
      <c r="AE216" s="10">
        <f t="shared" si="193"/>
        <v>3.0599999999999987</v>
      </c>
      <c r="AF216" s="10">
        <f t="shared" si="194"/>
        <v>3.0599999999999987</v>
      </c>
      <c r="AG216" s="8"/>
      <c r="AH216" s="17"/>
    </row>
    <row r="217" spans="2:37" ht="14.1" customHeight="1">
      <c r="B217" s="108" t="s">
        <v>13</v>
      </c>
      <c r="C217" s="21">
        <f t="shared" si="196"/>
        <v>1.5054940000000001</v>
      </c>
      <c r="D217" s="109">
        <v>474213</v>
      </c>
      <c r="E217" s="68">
        <v>474224</v>
      </c>
      <c r="F217" s="29" t="s">
        <v>14</v>
      </c>
      <c r="G217" s="58">
        <v>20.34</v>
      </c>
      <c r="H217" s="110">
        <f t="shared" si="178"/>
        <v>30.62</v>
      </c>
      <c r="I217" s="110">
        <f t="shared" si="189"/>
        <v>30.62</v>
      </c>
      <c r="J217" s="110">
        <f>$H217</f>
        <v>30.62</v>
      </c>
      <c r="K217" s="110">
        <f t="shared" si="191"/>
        <v>30.62</v>
      </c>
      <c r="L217" s="107">
        <f t="shared" si="191"/>
        <v>30.62</v>
      </c>
      <c r="M217" s="65"/>
      <c r="N217" s="80"/>
      <c r="P217" s="108" t="s">
        <v>13</v>
      </c>
      <c r="Q217" s="21">
        <f t="shared" si="180"/>
        <v>1.5054940000000001</v>
      </c>
      <c r="R217" s="109">
        <f t="shared" si="181"/>
        <v>474213</v>
      </c>
      <c r="S217" s="68">
        <f t="shared" si="182"/>
        <v>474224</v>
      </c>
      <c r="T217" s="29" t="s">
        <v>14</v>
      </c>
      <c r="U217" s="58">
        <f t="shared" si="183"/>
        <v>20.34</v>
      </c>
      <c r="V217" s="110">
        <f t="shared" si="184"/>
        <v>30.62</v>
      </c>
      <c r="W217" s="110">
        <f t="shared" si="185"/>
        <v>30.62</v>
      </c>
      <c r="X217" s="110">
        <f t="shared" si="186"/>
        <v>30.62</v>
      </c>
      <c r="Y217" s="110">
        <f t="shared" si="187"/>
        <v>30.62</v>
      </c>
      <c r="Z217" s="107">
        <f t="shared" si="188"/>
        <v>30.62</v>
      </c>
      <c r="AA217" s="65"/>
      <c r="AB217" s="80"/>
      <c r="AD217" s="10"/>
      <c r="AF217" s="10"/>
      <c r="AG217" s="31"/>
    </row>
    <row r="218" spans="2:37" ht="14.1" customHeight="1">
      <c r="B218" s="108" t="s">
        <v>13</v>
      </c>
      <c r="C218" s="21">
        <f t="shared" si="196"/>
        <v>1.5054940000000001</v>
      </c>
      <c r="D218" s="126">
        <v>474250</v>
      </c>
      <c r="E218" s="68">
        <v>474261</v>
      </c>
      <c r="F218" s="29" t="s">
        <v>14</v>
      </c>
      <c r="G218" s="58">
        <v>9.0399999999999991</v>
      </c>
      <c r="H218" s="110">
        <f t="shared" si="178"/>
        <v>13.61</v>
      </c>
      <c r="I218" s="110">
        <f t="shared" si="189"/>
        <v>13.61</v>
      </c>
      <c r="J218" s="127">
        <f>H218-AF218</f>
        <v>11.57</v>
      </c>
      <c r="K218" s="110">
        <f t="shared" si="191"/>
        <v>13.61</v>
      </c>
      <c r="L218" s="107">
        <f t="shared" si="191"/>
        <v>13.61</v>
      </c>
      <c r="M218" s="65"/>
      <c r="N218" s="80"/>
      <c r="P218" s="108" t="s">
        <v>13</v>
      </c>
      <c r="Q218" s="21">
        <f t="shared" si="180"/>
        <v>1.5054940000000001</v>
      </c>
      <c r="R218" s="126">
        <f t="shared" si="181"/>
        <v>474250</v>
      </c>
      <c r="S218" s="68">
        <f t="shared" si="182"/>
        <v>474261</v>
      </c>
      <c r="T218" s="29" t="s">
        <v>14</v>
      </c>
      <c r="U218" s="58">
        <f t="shared" si="183"/>
        <v>9.0399999999999991</v>
      </c>
      <c r="V218" s="110">
        <f t="shared" si="184"/>
        <v>13.61</v>
      </c>
      <c r="W218" s="110">
        <f t="shared" si="185"/>
        <v>13.61</v>
      </c>
      <c r="X218" s="127">
        <f t="shared" si="186"/>
        <v>11.57</v>
      </c>
      <c r="Y218" s="110">
        <f t="shared" si="187"/>
        <v>13.61</v>
      </c>
      <c r="Z218" s="107">
        <f t="shared" si="188"/>
        <v>13.61</v>
      </c>
      <c r="AA218" s="65"/>
      <c r="AB218" s="80"/>
      <c r="AC218" s="10">
        <f>H218</f>
        <v>13.61</v>
      </c>
      <c r="AD218" s="10">
        <f t="shared" si="195"/>
        <v>11.57</v>
      </c>
      <c r="AE218" s="10">
        <f>AC218-AD218</f>
        <v>2.0399999999999991</v>
      </c>
      <c r="AF218" s="10">
        <f>IF(+AE218&lt;+$AF$207,+AE218,+$AF$207)</f>
        <v>2.0399999999999991</v>
      </c>
    </row>
    <row r="219" spans="2:37" ht="14.1" customHeight="1">
      <c r="B219" s="108" t="s">
        <v>13</v>
      </c>
      <c r="C219" s="21">
        <f t="shared" si="196"/>
        <v>1.5054940000000001</v>
      </c>
      <c r="D219" s="126">
        <v>474272</v>
      </c>
      <c r="E219" s="68">
        <v>474283</v>
      </c>
      <c r="F219" s="29" t="s">
        <v>14</v>
      </c>
      <c r="G219" s="58">
        <v>16.95</v>
      </c>
      <c r="H219" s="110">
        <f t="shared" si="178"/>
        <v>25.52</v>
      </c>
      <c r="I219" s="110">
        <f t="shared" si="189"/>
        <v>25.52</v>
      </c>
      <c r="J219" s="127">
        <f>H219-AF219</f>
        <v>21.700000000000003</v>
      </c>
      <c r="K219" s="110">
        <f t="shared" si="191"/>
        <v>25.52</v>
      </c>
      <c r="L219" s="107">
        <f t="shared" si="191"/>
        <v>25.52</v>
      </c>
      <c r="M219" s="65"/>
      <c r="N219" s="80"/>
      <c r="P219" s="108" t="s">
        <v>13</v>
      </c>
      <c r="Q219" s="21">
        <f t="shared" si="180"/>
        <v>1.5054940000000001</v>
      </c>
      <c r="R219" s="126">
        <f t="shared" si="181"/>
        <v>474272</v>
      </c>
      <c r="S219" s="68">
        <f t="shared" si="182"/>
        <v>474283</v>
      </c>
      <c r="T219" s="29" t="s">
        <v>14</v>
      </c>
      <c r="U219" s="58">
        <f t="shared" si="183"/>
        <v>16.95</v>
      </c>
      <c r="V219" s="110">
        <f t="shared" si="184"/>
        <v>25.52</v>
      </c>
      <c r="W219" s="110">
        <f t="shared" si="185"/>
        <v>25.52</v>
      </c>
      <c r="X219" s="127">
        <f t="shared" si="186"/>
        <v>21.700000000000003</v>
      </c>
      <c r="Y219" s="110">
        <f t="shared" si="187"/>
        <v>25.52</v>
      </c>
      <c r="Z219" s="107">
        <f t="shared" si="188"/>
        <v>25.52</v>
      </c>
      <c r="AA219" s="65"/>
      <c r="AB219" s="80"/>
      <c r="AC219" s="10">
        <f>H219</f>
        <v>25.52</v>
      </c>
      <c r="AD219" s="10">
        <f t="shared" si="195"/>
        <v>21.700000000000003</v>
      </c>
      <c r="AE219" s="10">
        <f>AC219-AD219</f>
        <v>3.8199999999999967</v>
      </c>
      <c r="AF219" s="10">
        <f>IF(+AE219&lt;+$AF$207,+AE219,+$AF$207)</f>
        <v>3.8199999999999967</v>
      </c>
    </row>
    <row r="220" spans="2:37" ht="14.1" customHeight="1">
      <c r="B220" s="108" t="s">
        <v>13</v>
      </c>
      <c r="C220" s="21">
        <f t="shared" si="196"/>
        <v>1.5054940000000001</v>
      </c>
      <c r="D220" s="109">
        <v>474294</v>
      </c>
      <c r="E220" s="68">
        <v>474305</v>
      </c>
      <c r="F220" s="29" t="s">
        <v>14</v>
      </c>
      <c r="G220" s="58">
        <v>16.95</v>
      </c>
      <c r="H220" s="110">
        <f t="shared" si="178"/>
        <v>25.52</v>
      </c>
      <c r="I220" s="110">
        <f t="shared" si="189"/>
        <v>25.52</v>
      </c>
      <c r="J220" s="110">
        <f>$H220</f>
        <v>25.52</v>
      </c>
      <c r="K220" s="110">
        <f t="shared" si="191"/>
        <v>25.52</v>
      </c>
      <c r="L220" s="107">
        <f t="shared" si="191"/>
        <v>25.52</v>
      </c>
      <c r="M220" s="65"/>
      <c r="N220" s="80"/>
      <c r="P220" s="108" t="s">
        <v>13</v>
      </c>
      <c r="Q220" s="21">
        <f t="shared" si="180"/>
        <v>1.5054940000000001</v>
      </c>
      <c r="R220" s="109">
        <f t="shared" si="181"/>
        <v>474294</v>
      </c>
      <c r="S220" s="68">
        <f t="shared" si="182"/>
        <v>474305</v>
      </c>
      <c r="T220" s="29" t="s">
        <v>14</v>
      </c>
      <c r="U220" s="58">
        <f t="shared" si="183"/>
        <v>16.95</v>
      </c>
      <c r="V220" s="110">
        <f t="shared" si="184"/>
        <v>25.52</v>
      </c>
      <c r="W220" s="110">
        <f t="shared" si="185"/>
        <v>25.52</v>
      </c>
      <c r="X220" s="110">
        <f t="shared" si="186"/>
        <v>25.52</v>
      </c>
      <c r="Y220" s="110">
        <f t="shared" si="187"/>
        <v>25.52</v>
      </c>
      <c r="Z220" s="107">
        <f t="shared" si="188"/>
        <v>25.52</v>
      </c>
      <c r="AA220" s="65"/>
      <c r="AB220" s="80"/>
      <c r="AD220" s="10"/>
    </row>
    <row r="221" spans="2:37" ht="14.1" customHeight="1">
      <c r="B221" s="108" t="s">
        <v>13</v>
      </c>
      <c r="C221" s="21">
        <f t="shared" si="196"/>
        <v>1.5054940000000001</v>
      </c>
      <c r="D221" s="109">
        <v>474331</v>
      </c>
      <c r="E221" s="68">
        <v>474342</v>
      </c>
      <c r="F221" s="29" t="s">
        <v>14</v>
      </c>
      <c r="G221" s="58">
        <v>130</v>
      </c>
      <c r="H221" s="110">
        <f t="shared" si="178"/>
        <v>195.71</v>
      </c>
      <c r="I221" s="110">
        <f t="shared" si="189"/>
        <v>195.71</v>
      </c>
      <c r="J221" s="110">
        <f>$H221</f>
        <v>195.71</v>
      </c>
      <c r="K221" s="110">
        <f t="shared" si="191"/>
        <v>195.71</v>
      </c>
      <c r="L221" s="107">
        <f t="shared" si="191"/>
        <v>195.71</v>
      </c>
      <c r="M221" s="65"/>
      <c r="N221" s="80"/>
      <c r="P221" s="108" t="s">
        <v>13</v>
      </c>
      <c r="Q221" s="21">
        <f t="shared" si="180"/>
        <v>1.5054940000000001</v>
      </c>
      <c r="R221" s="109">
        <f t="shared" si="181"/>
        <v>474331</v>
      </c>
      <c r="S221" s="68">
        <f t="shared" si="182"/>
        <v>474342</v>
      </c>
      <c r="T221" s="29" t="s">
        <v>14</v>
      </c>
      <c r="U221" s="58">
        <f t="shared" si="183"/>
        <v>130</v>
      </c>
      <c r="V221" s="110">
        <f t="shared" si="184"/>
        <v>195.71</v>
      </c>
      <c r="W221" s="110">
        <f t="shared" si="185"/>
        <v>195.71</v>
      </c>
      <c r="X221" s="110">
        <f t="shared" si="186"/>
        <v>195.71</v>
      </c>
      <c r="Y221" s="110">
        <f t="shared" si="187"/>
        <v>195.71</v>
      </c>
      <c r="Z221" s="107">
        <f t="shared" si="188"/>
        <v>195.71</v>
      </c>
      <c r="AA221" s="65"/>
      <c r="AB221" s="80"/>
      <c r="AD221" s="10"/>
    </row>
    <row r="222" spans="2:37" ht="14.1" customHeight="1">
      <c r="B222" s="108" t="s">
        <v>13</v>
      </c>
      <c r="C222" s="21">
        <f t="shared" si="196"/>
        <v>1.5054940000000001</v>
      </c>
      <c r="D222" s="126">
        <v>474353</v>
      </c>
      <c r="E222" s="68">
        <v>474364</v>
      </c>
      <c r="F222" s="29" t="s">
        <v>14</v>
      </c>
      <c r="G222" s="58">
        <v>33.9</v>
      </c>
      <c r="H222" s="110">
        <f t="shared" si="178"/>
        <v>51.04</v>
      </c>
      <c r="I222" s="110">
        <f t="shared" si="189"/>
        <v>51.04</v>
      </c>
      <c r="J222" s="127">
        <f>H222-AF222</f>
        <v>43.39</v>
      </c>
      <c r="K222" s="110">
        <f t="shared" si="191"/>
        <v>51.04</v>
      </c>
      <c r="L222" s="107">
        <f t="shared" si="191"/>
        <v>51.04</v>
      </c>
      <c r="M222" s="65"/>
      <c r="N222" s="80"/>
      <c r="P222" s="108" t="s">
        <v>13</v>
      </c>
      <c r="Q222" s="21">
        <f t="shared" si="180"/>
        <v>1.5054940000000001</v>
      </c>
      <c r="R222" s="126">
        <f t="shared" si="181"/>
        <v>474353</v>
      </c>
      <c r="S222" s="68">
        <f t="shared" si="182"/>
        <v>474364</v>
      </c>
      <c r="T222" s="29" t="s">
        <v>14</v>
      </c>
      <c r="U222" s="58">
        <f t="shared" si="183"/>
        <v>33.9</v>
      </c>
      <c r="V222" s="110">
        <f t="shared" si="184"/>
        <v>51.04</v>
      </c>
      <c r="W222" s="110">
        <f t="shared" si="185"/>
        <v>51.04</v>
      </c>
      <c r="X222" s="127">
        <f t="shared" si="186"/>
        <v>43.39</v>
      </c>
      <c r="Y222" s="110">
        <f t="shared" si="187"/>
        <v>51.04</v>
      </c>
      <c r="Z222" s="107">
        <f t="shared" si="188"/>
        <v>51.04</v>
      </c>
      <c r="AA222" s="65"/>
      <c r="AB222" s="80"/>
      <c r="AC222" s="10">
        <f>H222</f>
        <v>51.04</v>
      </c>
      <c r="AD222" s="10">
        <f t="shared" si="195"/>
        <v>43.39</v>
      </c>
      <c r="AE222" s="10">
        <f>AC222-AD222</f>
        <v>7.6499999999999986</v>
      </c>
      <c r="AF222" s="10">
        <f>IF(+AE222&lt;+$AF$207,+AE222,+$AF$207)</f>
        <v>7.6499999999999986</v>
      </c>
    </row>
    <row r="223" spans="2:37" ht="14.1" customHeight="1">
      <c r="B223" s="108" t="s">
        <v>13</v>
      </c>
      <c r="C223" s="21">
        <f t="shared" si="196"/>
        <v>1.5054940000000001</v>
      </c>
      <c r="D223" s="109">
        <v>474390</v>
      </c>
      <c r="E223" s="68">
        <v>474401</v>
      </c>
      <c r="F223" s="29" t="s">
        <v>14</v>
      </c>
      <c r="G223" s="58">
        <v>51</v>
      </c>
      <c r="H223" s="110">
        <f t="shared" si="178"/>
        <v>76.78</v>
      </c>
      <c r="I223" s="110">
        <f t="shared" si="189"/>
        <v>76.78</v>
      </c>
      <c r="J223" s="110">
        <f>$H223</f>
        <v>76.78</v>
      </c>
      <c r="K223" s="110">
        <f t="shared" si="191"/>
        <v>76.78</v>
      </c>
      <c r="L223" s="107">
        <f t="shared" si="191"/>
        <v>76.78</v>
      </c>
      <c r="M223" s="65"/>
      <c r="N223" s="80"/>
      <c r="P223" s="108" t="s">
        <v>13</v>
      </c>
      <c r="Q223" s="21">
        <f t="shared" si="180"/>
        <v>1.5054940000000001</v>
      </c>
      <c r="R223" s="109">
        <f t="shared" si="181"/>
        <v>474390</v>
      </c>
      <c r="S223" s="68">
        <f t="shared" si="182"/>
        <v>474401</v>
      </c>
      <c r="T223" s="29" t="s">
        <v>14</v>
      </c>
      <c r="U223" s="58">
        <f t="shared" si="183"/>
        <v>51</v>
      </c>
      <c r="V223" s="110">
        <f t="shared" si="184"/>
        <v>76.78</v>
      </c>
      <c r="W223" s="110">
        <f t="shared" si="185"/>
        <v>76.78</v>
      </c>
      <c r="X223" s="110">
        <f t="shared" si="186"/>
        <v>76.78</v>
      </c>
      <c r="Y223" s="110">
        <f t="shared" si="187"/>
        <v>76.78</v>
      </c>
      <c r="Z223" s="107">
        <f t="shared" si="188"/>
        <v>76.78</v>
      </c>
      <c r="AA223" s="65"/>
      <c r="AB223" s="80"/>
      <c r="AD223" s="10"/>
    </row>
    <row r="224" spans="2:37" ht="14.1" customHeight="1">
      <c r="B224" s="108" t="s">
        <v>13</v>
      </c>
      <c r="C224" s="21">
        <f t="shared" si="196"/>
        <v>1.5054940000000001</v>
      </c>
      <c r="D224" s="109">
        <v>474456</v>
      </c>
      <c r="E224" s="68">
        <v>474460</v>
      </c>
      <c r="F224" s="29" t="s">
        <v>14</v>
      </c>
      <c r="G224" s="58">
        <v>18</v>
      </c>
      <c r="H224" s="110">
        <f t="shared" si="178"/>
        <v>27.1</v>
      </c>
      <c r="I224" s="110">
        <f t="shared" si="189"/>
        <v>27.1</v>
      </c>
      <c r="J224" s="110">
        <f>$H224</f>
        <v>27.1</v>
      </c>
      <c r="K224" s="110">
        <f t="shared" si="191"/>
        <v>27.1</v>
      </c>
      <c r="L224" s="107">
        <f t="shared" si="191"/>
        <v>27.1</v>
      </c>
      <c r="M224" s="65"/>
      <c r="N224" s="80"/>
      <c r="P224" s="108" t="s">
        <v>13</v>
      </c>
      <c r="Q224" s="21">
        <f t="shared" si="180"/>
        <v>1.5054940000000001</v>
      </c>
      <c r="R224" s="109">
        <f t="shared" si="181"/>
        <v>474456</v>
      </c>
      <c r="S224" s="68">
        <f t="shared" si="182"/>
        <v>474460</v>
      </c>
      <c r="T224" s="29" t="s">
        <v>14</v>
      </c>
      <c r="U224" s="58">
        <f t="shared" si="183"/>
        <v>18</v>
      </c>
      <c r="V224" s="110">
        <f t="shared" si="184"/>
        <v>27.1</v>
      </c>
      <c r="W224" s="110">
        <f t="shared" si="185"/>
        <v>27.1</v>
      </c>
      <c r="X224" s="110">
        <f t="shared" si="186"/>
        <v>27.1</v>
      </c>
      <c r="Y224" s="110">
        <f t="shared" si="187"/>
        <v>27.1</v>
      </c>
      <c r="Z224" s="107">
        <f t="shared" si="188"/>
        <v>27.1</v>
      </c>
      <c r="AA224" s="65"/>
      <c r="AB224" s="80"/>
      <c r="AD224" s="10"/>
    </row>
    <row r="225" spans="2:37" ht="14.1" customHeight="1">
      <c r="B225" s="108" t="s">
        <v>13</v>
      </c>
      <c r="C225" s="21">
        <f t="shared" si="196"/>
        <v>1.5054940000000001</v>
      </c>
      <c r="D225" s="126">
        <v>474493</v>
      </c>
      <c r="E225" s="68">
        <v>474504</v>
      </c>
      <c r="F225" s="29" t="s">
        <v>14</v>
      </c>
      <c r="G225" s="58">
        <v>56.5</v>
      </c>
      <c r="H225" s="110">
        <f t="shared" si="178"/>
        <v>85.06</v>
      </c>
      <c r="I225" s="110">
        <f t="shared" si="189"/>
        <v>85.06</v>
      </c>
      <c r="J225" s="127">
        <f>H225-AF225</f>
        <v>76.38</v>
      </c>
      <c r="K225" s="110">
        <f t="shared" si="191"/>
        <v>85.06</v>
      </c>
      <c r="L225" s="107">
        <f t="shared" si="191"/>
        <v>85.06</v>
      </c>
      <c r="M225" s="65"/>
      <c r="N225" s="80"/>
      <c r="P225" s="108" t="s">
        <v>13</v>
      </c>
      <c r="Q225" s="21">
        <f t="shared" si="180"/>
        <v>1.5054940000000001</v>
      </c>
      <c r="R225" s="126">
        <f t="shared" si="181"/>
        <v>474493</v>
      </c>
      <c r="S225" s="68">
        <f t="shared" si="182"/>
        <v>474504</v>
      </c>
      <c r="T225" s="29" t="s">
        <v>14</v>
      </c>
      <c r="U225" s="58">
        <f t="shared" si="183"/>
        <v>56.5</v>
      </c>
      <c r="V225" s="110">
        <f t="shared" si="184"/>
        <v>85.06</v>
      </c>
      <c r="W225" s="110">
        <f t="shared" si="185"/>
        <v>85.06</v>
      </c>
      <c r="X225" s="127">
        <f t="shared" si="186"/>
        <v>76.38</v>
      </c>
      <c r="Y225" s="110">
        <f t="shared" si="187"/>
        <v>85.06</v>
      </c>
      <c r="Z225" s="107">
        <f t="shared" si="188"/>
        <v>85.06</v>
      </c>
      <c r="AA225" s="65"/>
      <c r="AB225" s="80"/>
      <c r="AC225" s="10">
        <f>H225</f>
        <v>85.06</v>
      </c>
      <c r="AD225" s="10">
        <f t="shared" si="195"/>
        <v>72.31</v>
      </c>
      <c r="AE225" s="10">
        <f>AC225-AD225</f>
        <v>12.75</v>
      </c>
      <c r="AF225" s="10">
        <f>IF(+AE225&lt;+$AF$207,+AE225,+$AF$207)</f>
        <v>8.68</v>
      </c>
    </row>
    <row r="226" spans="2:37" ht="14.1" customHeight="1">
      <c r="B226" s="108" t="s">
        <v>13</v>
      </c>
      <c r="C226" s="21">
        <f>$AD$206</f>
        <v>1.89392</v>
      </c>
      <c r="D226" s="109">
        <v>474515</v>
      </c>
      <c r="E226" s="68">
        <v>474526</v>
      </c>
      <c r="F226" s="29" t="s">
        <v>14</v>
      </c>
      <c r="G226" s="58">
        <v>52</v>
      </c>
      <c r="H226" s="110">
        <f t="shared" si="178"/>
        <v>98.48</v>
      </c>
      <c r="I226" s="110">
        <f t="shared" si="189"/>
        <v>98.48</v>
      </c>
      <c r="J226" s="110">
        <f>$H226</f>
        <v>98.48</v>
      </c>
      <c r="K226" s="110">
        <f t="shared" si="191"/>
        <v>98.48</v>
      </c>
      <c r="L226" s="107">
        <f t="shared" si="191"/>
        <v>98.48</v>
      </c>
      <c r="M226" s="65"/>
      <c r="N226" s="80"/>
      <c r="P226" s="108" t="s">
        <v>13</v>
      </c>
      <c r="Q226" s="21">
        <f t="shared" si="180"/>
        <v>1.89392</v>
      </c>
      <c r="R226" s="109">
        <f t="shared" si="181"/>
        <v>474515</v>
      </c>
      <c r="S226" s="68">
        <f t="shared" si="182"/>
        <v>474526</v>
      </c>
      <c r="T226" s="29" t="s">
        <v>14</v>
      </c>
      <c r="U226" s="58">
        <f t="shared" si="183"/>
        <v>52</v>
      </c>
      <c r="V226" s="110">
        <f t="shared" si="184"/>
        <v>98.48</v>
      </c>
      <c r="W226" s="110">
        <f t="shared" si="185"/>
        <v>98.48</v>
      </c>
      <c r="X226" s="110">
        <f t="shared" si="186"/>
        <v>98.48</v>
      </c>
      <c r="Y226" s="110">
        <f t="shared" si="187"/>
        <v>98.48</v>
      </c>
      <c r="Z226" s="107">
        <f t="shared" si="188"/>
        <v>98.48</v>
      </c>
      <c r="AA226" s="65"/>
      <c r="AB226" s="80"/>
      <c r="AD226" s="10"/>
    </row>
    <row r="227" spans="2:37" ht="14.1" customHeight="1">
      <c r="B227" s="108" t="s">
        <v>13</v>
      </c>
      <c r="C227" s="21">
        <f>$AE$206</f>
        <v>5.0457229999999997</v>
      </c>
      <c r="D227" s="126">
        <v>474596</v>
      </c>
      <c r="E227" s="68">
        <v>474600</v>
      </c>
      <c r="F227" s="29" t="s">
        <v>14</v>
      </c>
      <c r="G227" s="58">
        <v>22.6</v>
      </c>
      <c r="H227" s="110">
        <f>ROUND(C227*G227,2)</f>
        <v>114.03</v>
      </c>
      <c r="I227" s="110">
        <f>$H227</f>
        <v>114.03</v>
      </c>
      <c r="J227" s="127">
        <f>H227-AF227</f>
        <v>105.35</v>
      </c>
      <c r="K227" s="110">
        <f t="shared" ref="K227:L230" si="197">$H227</f>
        <v>114.03</v>
      </c>
      <c r="L227" s="107">
        <f t="shared" si="197"/>
        <v>114.03</v>
      </c>
      <c r="M227" s="65"/>
      <c r="N227" s="80"/>
      <c r="P227" s="108" t="s">
        <v>13</v>
      </c>
      <c r="Q227" s="21">
        <f t="shared" ref="Q227:S230" si="198">C227</f>
        <v>5.0457229999999997</v>
      </c>
      <c r="R227" s="126">
        <f t="shared" si="198"/>
        <v>474596</v>
      </c>
      <c r="S227" s="68">
        <f t="shared" si="198"/>
        <v>474600</v>
      </c>
      <c r="T227" s="29" t="s">
        <v>14</v>
      </c>
      <c r="U227" s="58">
        <f t="shared" ref="U227:Z230" si="199">G227</f>
        <v>22.6</v>
      </c>
      <c r="V227" s="110">
        <f t="shared" si="199"/>
        <v>114.03</v>
      </c>
      <c r="W227" s="110">
        <f t="shared" si="199"/>
        <v>114.03</v>
      </c>
      <c r="X227" s="127">
        <f t="shared" si="199"/>
        <v>105.35</v>
      </c>
      <c r="Y227" s="110">
        <f t="shared" si="199"/>
        <v>114.03</v>
      </c>
      <c r="Z227" s="107">
        <f t="shared" si="199"/>
        <v>114.03</v>
      </c>
      <c r="AA227" s="65"/>
      <c r="AB227" s="80"/>
      <c r="AC227" s="10">
        <f>H227</f>
        <v>114.03</v>
      </c>
      <c r="AD227" s="10">
        <f t="shared" si="195"/>
        <v>96.93</v>
      </c>
      <c r="AE227" s="10">
        <f>AC227-AD227</f>
        <v>17.099999999999994</v>
      </c>
      <c r="AF227" s="10">
        <f>IF(+AE227&lt;+$AF$207,+AE227,+$AF$207)</f>
        <v>8.68</v>
      </c>
    </row>
    <row r="228" spans="2:37" ht="14.1" customHeight="1">
      <c r="B228" s="108" t="s">
        <v>13</v>
      </c>
      <c r="C228" s="21">
        <f>$AC$206</f>
        <v>1.5054940000000001</v>
      </c>
      <c r="D228" s="109">
        <v>474633</v>
      </c>
      <c r="E228" s="68">
        <v>474644</v>
      </c>
      <c r="F228" s="29" t="s">
        <v>14</v>
      </c>
      <c r="G228" s="58">
        <v>35</v>
      </c>
      <c r="H228" s="110">
        <f>ROUND(C228*G228,2)</f>
        <v>52.69</v>
      </c>
      <c r="I228" s="110">
        <f>$H228</f>
        <v>52.69</v>
      </c>
      <c r="J228" s="111">
        <f>$H228</f>
        <v>52.69</v>
      </c>
      <c r="K228" s="110">
        <f t="shared" si="197"/>
        <v>52.69</v>
      </c>
      <c r="L228" s="107">
        <f t="shared" si="197"/>
        <v>52.69</v>
      </c>
      <c r="M228" s="65"/>
      <c r="N228" s="80"/>
      <c r="P228" s="108" t="s">
        <v>13</v>
      </c>
      <c r="Q228" s="21">
        <f t="shared" si="198"/>
        <v>1.5054940000000001</v>
      </c>
      <c r="R228" s="109">
        <f t="shared" si="198"/>
        <v>474633</v>
      </c>
      <c r="S228" s="68">
        <f t="shared" si="198"/>
        <v>474644</v>
      </c>
      <c r="T228" s="29" t="s">
        <v>14</v>
      </c>
      <c r="U228" s="58">
        <f t="shared" si="199"/>
        <v>35</v>
      </c>
      <c r="V228" s="110">
        <f t="shared" si="199"/>
        <v>52.69</v>
      </c>
      <c r="W228" s="110">
        <f t="shared" si="199"/>
        <v>52.69</v>
      </c>
      <c r="X228" s="111">
        <f t="shared" si="199"/>
        <v>52.69</v>
      </c>
      <c r="Y228" s="110">
        <f t="shared" si="199"/>
        <v>52.69</v>
      </c>
      <c r="Z228" s="107">
        <f t="shared" si="199"/>
        <v>52.69</v>
      </c>
      <c r="AA228" s="65"/>
      <c r="AB228" s="80"/>
    </row>
    <row r="229" spans="2:37" ht="14.1" customHeight="1">
      <c r="B229" s="108" t="s">
        <v>13</v>
      </c>
      <c r="C229" s="21">
        <f>$AC$206</f>
        <v>1.5054940000000001</v>
      </c>
      <c r="D229" s="109">
        <v>474655</v>
      </c>
      <c r="E229" s="68">
        <v>474666</v>
      </c>
      <c r="F229" s="29" t="s">
        <v>14</v>
      </c>
      <c r="G229" s="58">
        <v>28.25</v>
      </c>
      <c r="H229" s="110">
        <f>ROUND(C229*G229,2)</f>
        <v>42.53</v>
      </c>
      <c r="I229" s="110">
        <f>$H229</f>
        <v>42.53</v>
      </c>
      <c r="J229" s="111">
        <f>$H229</f>
        <v>42.53</v>
      </c>
      <c r="K229" s="110">
        <f t="shared" si="197"/>
        <v>42.53</v>
      </c>
      <c r="L229" s="107">
        <f t="shared" si="197"/>
        <v>42.53</v>
      </c>
      <c r="M229" s="65"/>
      <c r="N229" s="80"/>
      <c r="P229" s="108" t="s">
        <v>13</v>
      </c>
      <c r="Q229" s="21">
        <f t="shared" si="198"/>
        <v>1.5054940000000001</v>
      </c>
      <c r="R229" s="109">
        <f t="shared" si="198"/>
        <v>474655</v>
      </c>
      <c r="S229" s="68">
        <f t="shared" si="198"/>
        <v>474666</v>
      </c>
      <c r="T229" s="29" t="s">
        <v>14</v>
      </c>
      <c r="U229" s="58">
        <f t="shared" si="199"/>
        <v>28.25</v>
      </c>
      <c r="V229" s="110">
        <f t="shared" si="199"/>
        <v>42.53</v>
      </c>
      <c r="W229" s="110">
        <f t="shared" si="199"/>
        <v>42.53</v>
      </c>
      <c r="X229" s="111">
        <f t="shared" si="199"/>
        <v>42.53</v>
      </c>
      <c r="Y229" s="110">
        <f t="shared" si="199"/>
        <v>42.53</v>
      </c>
      <c r="Z229" s="107">
        <f t="shared" si="199"/>
        <v>42.53</v>
      </c>
      <c r="AA229" s="65"/>
      <c r="AB229" s="80"/>
    </row>
    <row r="230" spans="2:37" ht="14.1" customHeight="1">
      <c r="B230" s="108" t="s">
        <v>13</v>
      </c>
      <c r="C230" s="21">
        <f>$AF$206</f>
        <v>5.6757140000000001</v>
      </c>
      <c r="D230" s="109">
        <v>474692</v>
      </c>
      <c r="E230" s="68">
        <v>474703</v>
      </c>
      <c r="F230" s="29" t="s">
        <v>14</v>
      </c>
      <c r="G230" s="58">
        <v>30</v>
      </c>
      <c r="H230" s="110">
        <f>ROUND(C230*G230,2)</f>
        <v>170.27</v>
      </c>
      <c r="I230" s="110">
        <f>$H230</f>
        <v>170.27</v>
      </c>
      <c r="J230" s="111">
        <f>$H230</f>
        <v>170.27</v>
      </c>
      <c r="K230" s="110">
        <f t="shared" si="197"/>
        <v>170.27</v>
      </c>
      <c r="L230" s="107">
        <f t="shared" si="197"/>
        <v>170.27</v>
      </c>
      <c r="M230" s="65"/>
      <c r="N230" s="80"/>
      <c r="P230" s="108" t="s">
        <v>13</v>
      </c>
      <c r="Q230" s="21">
        <f t="shared" si="198"/>
        <v>5.6757140000000001</v>
      </c>
      <c r="R230" s="109">
        <f t="shared" si="198"/>
        <v>474692</v>
      </c>
      <c r="S230" s="68">
        <f t="shared" si="198"/>
        <v>474703</v>
      </c>
      <c r="T230" s="29" t="s">
        <v>14</v>
      </c>
      <c r="U230" s="58">
        <f t="shared" si="199"/>
        <v>30</v>
      </c>
      <c r="V230" s="110">
        <f t="shared" si="199"/>
        <v>170.27</v>
      </c>
      <c r="W230" s="110">
        <f t="shared" si="199"/>
        <v>170.27</v>
      </c>
      <c r="X230" s="111">
        <f t="shared" si="199"/>
        <v>170.27</v>
      </c>
      <c r="Y230" s="110">
        <f t="shared" si="199"/>
        <v>170.27</v>
      </c>
      <c r="Z230" s="107">
        <f t="shared" si="199"/>
        <v>170.27</v>
      </c>
      <c r="AA230" s="65"/>
      <c r="AB230" s="80"/>
    </row>
    <row r="231" spans="2:37" ht="13.5" customHeight="1">
      <c r="B231" s="34"/>
      <c r="C231" s="97"/>
      <c r="D231" s="98"/>
      <c r="E231" s="99"/>
      <c r="F231" s="35"/>
      <c r="G231" s="100"/>
      <c r="H231" s="101"/>
      <c r="I231" s="102"/>
      <c r="J231" s="102"/>
      <c r="K231" s="102"/>
      <c r="L231" s="103"/>
      <c r="M231" s="5"/>
      <c r="N231" s="29"/>
      <c r="P231" s="34"/>
      <c r="Q231" s="97"/>
      <c r="R231" s="98"/>
      <c r="S231" s="99"/>
      <c r="T231" s="35"/>
      <c r="U231" s="100"/>
      <c r="V231" s="101"/>
      <c r="W231" s="102"/>
      <c r="X231" s="102"/>
      <c r="Y231" s="102"/>
      <c r="Z231" s="103"/>
      <c r="AA231" s="5"/>
      <c r="AB231" s="29"/>
    </row>
    <row r="232" spans="2:37" ht="13.5" customHeight="1">
      <c r="C232" s="1"/>
      <c r="Q232" s="1"/>
    </row>
    <row r="233" spans="2:37" ht="13.5" customHeight="1">
      <c r="B233" s="3" t="s">
        <v>12</v>
      </c>
      <c r="C233" s="1"/>
      <c r="P233" s="3" t="s">
        <v>12</v>
      </c>
      <c r="Q233" s="1"/>
    </row>
    <row r="234" spans="2:37" ht="13.5" customHeight="1">
      <c r="C234" s="1"/>
      <c r="Q234" s="1"/>
    </row>
    <row r="235" spans="2:37" ht="34.5" customHeight="1">
      <c r="B235" s="242" t="s">
        <v>4</v>
      </c>
      <c r="C235" s="243"/>
      <c r="D235" s="243"/>
      <c r="E235" s="243"/>
      <c r="F235" s="243"/>
      <c r="G235" s="244"/>
      <c r="H235" s="114" t="s">
        <v>5</v>
      </c>
      <c r="I235" s="245" t="s">
        <v>77</v>
      </c>
      <c r="J235" s="244"/>
      <c r="K235" s="245" t="s">
        <v>78</v>
      </c>
      <c r="L235" s="246"/>
      <c r="M235" s="115"/>
      <c r="N235" s="67"/>
      <c r="P235" s="242" t="s">
        <v>8</v>
      </c>
      <c r="Q235" s="243"/>
      <c r="R235" s="243"/>
      <c r="S235" s="243"/>
      <c r="T235" s="243"/>
      <c r="U235" s="244"/>
      <c r="V235" s="114" t="s">
        <v>9</v>
      </c>
      <c r="W235" s="245" t="s">
        <v>79</v>
      </c>
      <c r="X235" s="244"/>
      <c r="Y235" s="245" t="s">
        <v>80</v>
      </c>
      <c r="Z235" s="246"/>
      <c r="AA235" s="4"/>
      <c r="AB235" s="67"/>
      <c r="AC235" s="86">
        <f>AJ236</f>
        <v>0</v>
      </c>
      <c r="AH235" s="16">
        <v>42552</v>
      </c>
      <c r="AI235" s="14" t="s">
        <v>42</v>
      </c>
      <c r="AJ235" s="16">
        <v>42736</v>
      </c>
    </row>
    <row r="236" spans="2:37" ht="34.5" customHeight="1">
      <c r="B236" s="116"/>
      <c r="C236" s="56"/>
      <c r="D236" s="122" t="s">
        <v>81</v>
      </c>
      <c r="E236" s="123" t="s">
        <v>82</v>
      </c>
      <c r="F236" s="56"/>
      <c r="G236" s="119"/>
      <c r="H236" s="120"/>
      <c r="I236" s="121" t="s">
        <v>83</v>
      </c>
      <c r="J236" s="121" t="s">
        <v>84</v>
      </c>
      <c r="K236" s="121" t="s">
        <v>83</v>
      </c>
      <c r="L236" s="121" t="s">
        <v>84</v>
      </c>
      <c r="M236" s="79"/>
      <c r="N236" s="79"/>
      <c r="P236" s="116"/>
      <c r="Q236" s="56"/>
      <c r="R236" s="122" t="s">
        <v>81</v>
      </c>
      <c r="S236" s="123" t="s">
        <v>82</v>
      </c>
      <c r="T236" s="56"/>
      <c r="U236" s="119"/>
      <c r="V236" s="120"/>
      <c r="W236" s="124" t="s">
        <v>37</v>
      </c>
      <c r="X236" s="124" t="s">
        <v>38</v>
      </c>
      <c r="Y236" s="124" t="s">
        <v>37</v>
      </c>
      <c r="Z236" s="124" t="s">
        <v>38</v>
      </c>
      <c r="AA236" s="66"/>
      <c r="AB236" s="81"/>
      <c r="AH236" s="132">
        <v>0</v>
      </c>
      <c r="AI236" s="133">
        <v>1</v>
      </c>
      <c r="AJ236" s="134">
        <f>ROUND(AH236*AI236,6)</f>
        <v>0</v>
      </c>
      <c r="AK236" s="87" t="s">
        <v>98</v>
      </c>
    </row>
    <row r="237" spans="2:37" ht="13.5" customHeight="1">
      <c r="B237" s="88"/>
      <c r="C237" s="89"/>
      <c r="D237" s="90"/>
      <c r="E237" s="91"/>
      <c r="F237" s="92"/>
      <c r="G237" s="93"/>
      <c r="H237" s="94"/>
      <c r="I237" s="94"/>
      <c r="J237" s="95"/>
      <c r="K237" s="94"/>
      <c r="L237" s="96"/>
      <c r="M237" s="6"/>
      <c r="N237" s="67"/>
      <c r="P237" s="104"/>
      <c r="Q237" s="89"/>
      <c r="R237" s="90"/>
      <c r="S237" s="91"/>
      <c r="T237" s="92"/>
      <c r="U237" s="93"/>
      <c r="V237" s="94"/>
      <c r="W237" s="94"/>
      <c r="X237" s="95"/>
      <c r="Y237" s="94"/>
      <c r="Z237" s="96"/>
      <c r="AA237" s="6"/>
      <c r="AB237" s="67"/>
      <c r="AK237" s="30"/>
    </row>
    <row r="238" spans="2:37" ht="14.1" customHeight="1">
      <c r="B238" s="105" t="s">
        <v>13</v>
      </c>
      <c r="C238" s="21">
        <f>$AC$235</f>
        <v>0</v>
      </c>
      <c r="D238" s="82">
        <v>474714</v>
      </c>
      <c r="E238" s="68">
        <v>474725</v>
      </c>
      <c r="F238" s="29" t="s">
        <v>14</v>
      </c>
      <c r="G238" s="58">
        <v>248</v>
      </c>
      <c r="H238" s="84">
        <f>ROUND(C238*G238,2)</f>
        <v>0</v>
      </c>
      <c r="I238" s="84">
        <f>$H238</f>
        <v>0</v>
      </c>
      <c r="J238" s="85">
        <f>$H238</f>
        <v>0</v>
      </c>
      <c r="K238" s="84">
        <f>$H238</f>
        <v>0</v>
      </c>
      <c r="L238" s="106">
        <f>$H238</f>
        <v>0</v>
      </c>
      <c r="M238" s="65"/>
      <c r="N238" s="80"/>
      <c r="P238" s="105" t="s">
        <v>13</v>
      </c>
      <c r="Q238" s="21">
        <f>C238</f>
        <v>0</v>
      </c>
      <c r="R238" s="82">
        <f>D238</f>
        <v>474714</v>
      </c>
      <c r="S238" s="68">
        <f>E238</f>
        <v>474725</v>
      </c>
      <c r="T238" s="29" t="s">
        <v>14</v>
      </c>
      <c r="U238" s="58">
        <f t="shared" ref="U238:Z238" si="200">G238</f>
        <v>248</v>
      </c>
      <c r="V238" s="84">
        <f t="shared" si="200"/>
        <v>0</v>
      </c>
      <c r="W238" s="84">
        <f t="shared" si="200"/>
        <v>0</v>
      </c>
      <c r="X238" s="85">
        <f t="shared" si="200"/>
        <v>0</v>
      </c>
      <c r="Y238" s="84">
        <f t="shared" si="200"/>
        <v>0</v>
      </c>
      <c r="Z238" s="106">
        <f t="shared" si="200"/>
        <v>0</v>
      </c>
      <c r="AA238" s="65"/>
      <c r="AB238" s="80"/>
    </row>
    <row r="239" spans="2:37" ht="13.5" customHeight="1">
      <c r="B239" s="34"/>
      <c r="C239" s="97"/>
      <c r="D239" s="98"/>
      <c r="E239" s="99"/>
      <c r="F239" s="35"/>
      <c r="G239" s="100"/>
      <c r="H239" s="101"/>
      <c r="I239" s="102"/>
      <c r="J239" s="102"/>
      <c r="K239" s="102"/>
      <c r="L239" s="103"/>
      <c r="M239" s="5"/>
      <c r="N239" s="29"/>
      <c r="P239" s="34"/>
      <c r="Q239" s="97"/>
      <c r="R239" s="98"/>
      <c r="S239" s="99"/>
      <c r="T239" s="35"/>
      <c r="U239" s="100"/>
      <c r="V239" s="101"/>
      <c r="W239" s="102"/>
      <c r="X239" s="102"/>
      <c r="Y239" s="102"/>
      <c r="Z239" s="103"/>
      <c r="AA239" s="5"/>
      <c r="AB239" s="29"/>
    </row>
    <row r="240" spans="2:37" ht="13.5" customHeight="1">
      <c r="C240" s="1"/>
      <c r="Q240" s="1"/>
    </row>
    <row r="241" spans="2:39" ht="13.5" customHeight="1">
      <c r="C241" s="1"/>
      <c r="N241" s="28" t="s">
        <v>90</v>
      </c>
      <c r="U241" s="12"/>
      <c r="AB241" s="8" t="str">
        <f>N241</f>
        <v>57</v>
      </c>
      <c r="AC241" s="18" t="s">
        <v>97</v>
      </c>
    </row>
    <row r="242" spans="2:39" ht="13.5" customHeight="1">
      <c r="B242" s="3" t="s">
        <v>20</v>
      </c>
      <c r="C242" s="1"/>
      <c r="P242" s="3" t="s">
        <v>20</v>
      </c>
      <c r="Q242" s="1"/>
    </row>
    <row r="243" spans="2:39" ht="13.5" customHeight="1">
      <c r="C243" s="1"/>
      <c r="Q243" s="1"/>
      <c r="AH243" s="16">
        <v>43101</v>
      </c>
      <c r="AI243" s="14" t="s">
        <v>42</v>
      </c>
      <c r="AJ243" s="16">
        <v>43466</v>
      </c>
    </row>
    <row r="244" spans="2:39" ht="34.5" customHeight="1">
      <c r="B244" s="242" t="s">
        <v>4</v>
      </c>
      <c r="C244" s="243"/>
      <c r="D244" s="243"/>
      <c r="E244" s="243"/>
      <c r="F244" s="243"/>
      <c r="G244" s="244"/>
      <c r="H244" s="114" t="s">
        <v>5</v>
      </c>
      <c r="I244" s="245" t="s">
        <v>77</v>
      </c>
      <c r="J244" s="244"/>
      <c r="K244" s="245" t="s">
        <v>78</v>
      </c>
      <c r="L244" s="246"/>
      <c r="M244" s="115"/>
      <c r="N244" s="67"/>
      <c r="P244" s="242" t="s">
        <v>8</v>
      </c>
      <c r="Q244" s="243"/>
      <c r="R244" s="243"/>
      <c r="S244" s="243"/>
      <c r="T244" s="243"/>
      <c r="U244" s="244"/>
      <c r="V244" s="114" t="s">
        <v>9</v>
      </c>
      <c r="W244" s="245" t="s">
        <v>79</v>
      </c>
      <c r="X244" s="244"/>
      <c r="Y244" s="245" t="s">
        <v>80</v>
      </c>
      <c r="Z244" s="246"/>
      <c r="AA244" s="4"/>
      <c r="AB244" s="67"/>
      <c r="AC244" s="24">
        <f>AJ244</f>
        <v>0.80831900000000001</v>
      </c>
      <c r="AD244" s="24">
        <f>AJ245</f>
        <v>1.216717</v>
      </c>
      <c r="AE244" s="24">
        <f>AJ246</f>
        <v>1.3686309999999999</v>
      </c>
      <c r="AH244" s="11">
        <v>0.80831900000000001</v>
      </c>
      <c r="AI244" s="198">
        <v>1</v>
      </c>
      <c r="AJ244" s="17">
        <f>ROUND(AH244*AI244,6)</f>
        <v>0.80831900000000001</v>
      </c>
    </row>
    <row r="245" spans="2:39" ht="34.5" customHeight="1">
      <c r="B245" s="116"/>
      <c r="C245" s="56"/>
      <c r="D245" s="122" t="s">
        <v>81</v>
      </c>
      <c r="E245" s="136" t="s">
        <v>82</v>
      </c>
      <c r="F245" s="56"/>
      <c r="G245" s="119"/>
      <c r="H245" s="120"/>
      <c r="I245" s="137" t="s">
        <v>83</v>
      </c>
      <c r="J245" s="137" t="s">
        <v>84</v>
      </c>
      <c r="K245" s="137" t="s">
        <v>83</v>
      </c>
      <c r="L245" s="137" t="s">
        <v>84</v>
      </c>
      <c r="M245" s="79"/>
      <c r="N245" s="79"/>
      <c r="P245" s="116"/>
      <c r="Q245" s="56"/>
      <c r="R245" s="122" t="s">
        <v>81</v>
      </c>
      <c r="S245" s="136" t="s">
        <v>82</v>
      </c>
      <c r="T245" s="56"/>
      <c r="U245" s="119"/>
      <c r="V245" s="120"/>
      <c r="W245" s="138" t="s">
        <v>37</v>
      </c>
      <c r="X245" s="138" t="s">
        <v>38</v>
      </c>
      <c r="Y245" s="138" t="s">
        <v>37</v>
      </c>
      <c r="Z245" s="138" t="s">
        <v>38</v>
      </c>
      <c r="AA245" s="66"/>
      <c r="AB245" s="81"/>
      <c r="AC245" s="14" t="s">
        <v>30</v>
      </c>
      <c r="AD245" s="8" t="s">
        <v>6</v>
      </c>
      <c r="AE245" s="8" t="s">
        <v>7</v>
      </c>
      <c r="AF245" s="15">
        <v>8.68</v>
      </c>
      <c r="AH245" s="11">
        <v>1.216717</v>
      </c>
      <c r="AI245" s="198">
        <v>1</v>
      </c>
      <c r="AJ245" s="2">
        <f>ROUND(AH245*AI245,6)</f>
        <v>1.216717</v>
      </c>
    </row>
    <row r="246" spans="2:39" ht="13.5" customHeight="1">
      <c r="B246" s="104"/>
      <c r="C246" s="89"/>
      <c r="D246" s="90"/>
      <c r="E246" s="91"/>
      <c r="F246" s="92"/>
      <c r="G246" s="93"/>
      <c r="H246" s="94"/>
      <c r="I246" s="94"/>
      <c r="J246" s="95"/>
      <c r="K246" s="94"/>
      <c r="L246" s="96"/>
      <c r="M246" s="6"/>
      <c r="N246" s="67"/>
      <c r="P246" s="104"/>
      <c r="Q246" s="89"/>
      <c r="R246" s="90"/>
      <c r="S246" s="91"/>
      <c r="T246" s="92"/>
      <c r="U246" s="93"/>
      <c r="V246" s="94"/>
      <c r="W246" s="94"/>
      <c r="X246" s="95"/>
      <c r="Y246" s="94"/>
      <c r="Z246" s="96"/>
      <c r="AA246" s="6"/>
      <c r="AB246" s="67"/>
      <c r="AH246" s="11">
        <v>1.3686309999999999</v>
      </c>
      <c r="AI246" s="198">
        <v>1</v>
      </c>
      <c r="AJ246" s="17">
        <f>ROUND(AH246*AI246,6)</f>
        <v>1.3686309999999999</v>
      </c>
    </row>
    <row r="247" spans="2:39" ht="14.1" customHeight="1">
      <c r="B247" s="108" t="s">
        <v>13</v>
      </c>
      <c r="C247" s="21">
        <f t="shared" ref="C247:C257" si="201">$AD$244</f>
        <v>1.216717</v>
      </c>
      <c r="D247" s="109">
        <v>475016</v>
      </c>
      <c r="E247" s="68">
        <v>475020</v>
      </c>
      <c r="F247" s="29" t="s">
        <v>14</v>
      </c>
      <c r="G247" s="58">
        <v>50</v>
      </c>
      <c r="H247" s="110">
        <f t="shared" ref="H247:H263" si="202">ROUND(C247*G247,2)</f>
        <v>60.84</v>
      </c>
      <c r="I247" s="110">
        <f>$H247</f>
        <v>60.84</v>
      </c>
      <c r="J247" s="111">
        <f>$H247</f>
        <v>60.84</v>
      </c>
      <c r="K247" s="110">
        <f>$H247</f>
        <v>60.84</v>
      </c>
      <c r="L247" s="107">
        <f>$H247</f>
        <v>60.84</v>
      </c>
      <c r="M247" s="65"/>
      <c r="N247" s="80"/>
      <c r="P247" s="108" t="s">
        <v>13</v>
      </c>
      <c r="Q247" s="21">
        <f t="shared" ref="Q247:S248" si="203">C247</f>
        <v>1.216717</v>
      </c>
      <c r="R247" s="109">
        <f t="shared" si="203"/>
        <v>475016</v>
      </c>
      <c r="S247" s="68">
        <f t="shared" si="203"/>
        <v>475020</v>
      </c>
      <c r="T247" s="29" t="s">
        <v>14</v>
      </c>
      <c r="U247" s="58">
        <f t="shared" ref="U247:Z248" si="204">G247</f>
        <v>50</v>
      </c>
      <c r="V247" s="110">
        <f t="shared" si="204"/>
        <v>60.84</v>
      </c>
      <c r="W247" s="110">
        <f t="shared" si="204"/>
        <v>60.84</v>
      </c>
      <c r="X247" s="111">
        <f t="shared" si="204"/>
        <v>60.84</v>
      </c>
      <c r="Y247" s="110">
        <f t="shared" si="204"/>
        <v>60.84</v>
      </c>
      <c r="Z247" s="107">
        <f t="shared" si="204"/>
        <v>60.84</v>
      </c>
      <c r="AA247" s="65"/>
      <c r="AB247" s="80"/>
    </row>
    <row r="248" spans="2:39" ht="14.1" customHeight="1">
      <c r="B248" s="108" t="s">
        <v>13</v>
      </c>
      <c r="C248" s="21">
        <f t="shared" si="201"/>
        <v>1.216717</v>
      </c>
      <c r="D248" s="126">
        <v>475532</v>
      </c>
      <c r="E248" s="68">
        <v>475543</v>
      </c>
      <c r="F248" s="29" t="s">
        <v>14</v>
      </c>
      <c r="G248" s="58">
        <v>25</v>
      </c>
      <c r="H248" s="110">
        <f>ROUND(C248*G248,2)</f>
        <v>30.42</v>
      </c>
      <c r="I248" s="110">
        <f t="shared" ref="I248:J263" si="205">$H248</f>
        <v>30.42</v>
      </c>
      <c r="J248" s="144">
        <f t="shared" ref="J248:J253" si="206">H248-AF248</f>
        <v>25.860000000000003</v>
      </c>
      <c r="K248" s="110">
        <f t="shared" ref="K248:L263" si="207">$H248</f>
        <v>30.42</v>
      </c>
      <c r="L248" s="107">
        <f t="shared" si="207"/>
        <v>30.42</v>
      </c>
      <c r="M248" s="65"/>
      <c r="N248" s="80"/>
      <c r="P248" s="108" t="s">
        <v>13</v>
      </c>
      <c r="Q248" s="21">
        <f t="shared" si="203"/>
        <v>1.216717</v>
      </c>
      <c r="R248" s="126">
        <f t="shared" si="203"/>
        <v>475532</v>
      </c>
      <c r="S248" s="68">
        <f t="shared" si="203"/>
        <v>475543</v>
      </c>
      <c r="T248" s="29" t="s">
        <v>14</v>
      </c>
      <c r="U248" s="58">
        <f t="shared" si="204"/>
        <v>25</v>
      </c>
      <c r="V248" s="110">
        <f t="shared" si="204"/>
        <v>30.42</v>
      </c>
      <c r="W248" s="110">
        <f t="shared" si="204"/>
        <v>30.42</v>
      </c>
      <c r="X248" s="144">
        <f t="shared" si="204"/>
        <v>25.860000000000003</v>
      </c>
      <c r="Y248" s="110">
        <f t="shared" si="204"/>
        <v>30.42</v>
      </c>
      <c r="Z248" s="107">
        <f t="shared" si="204"/>
        <v>30.42</v>
      </c>
      <c r="AA248" s="65"/>
      <c r="AB248" s="80"/>
      <c r="AC248" s="10">
        <f t="shared" ref="AC248:AC269" si="208">H248</f>
        <v>30.42</v>
      </c>
      <c r="AD248" s="10">
        <f t="shared" ref="AD248:AD269" si="209">ROUNDUP(+AC248*0.85,2)</f>
        <v>25.860000000000003</v>
      </c>
      <c r="AE248" s="10">
        <f>AC248-AD248</f>
        <v>4.5599999999999987</v>
      </c>
      <c r="AF248" s="10">
        <f t="shared" ref="AF248:AF269" si="210">IF(+AE248&lt;+$AF$245,+AE248,+$AF$245)</f>
        <v>4.5599999999999987</v>
      </c>
      <c r="AH248" s="16">
        <v>43101</v>
      </c>
      <c r="AI248" s="14" t="s">
        <v>42</v>
      </c>
      <c r="AJ248" s="16">
        <v>43466</v>
      </c>
    </row>
    <row r="249" spans="2:39" ht="14.1" customHeight="1">
      <c r="B249" s="108" t="s">
        <v>13</v>
      </c>
      <c r="C249" s="21">
        <f t="shared" si="201"/>
        <v>1.216717</v>
      </c>
      <c r="D249" s="126">
        <v>475812</v>
      </c>
      <c r="E249" s="68">
        <v>475823</v>
      </c>
      <c r="F249" s="29" t="s">
        <v>14</v>
      </c>
      <c r="G249" s="58">
        <v>41.64</v>
      </c>
      <c r="H249" s="110">
        <f t="shared" si="202"/>
        <v>50.66</v>
      </c>
      <c r="I249" s="110">
        <f t="shared" si="205"/>
        <v>50.66</v>
      </c>
      <c r="J249" s="144">
        <f t="shared" si="206"/>
        <v>43.07</v>
      </c>
      <c r="K249" s="110">
        <f t="shared" si="207"/>
        <v>50.66</v>
      </c>
      <c r="L249" s="107">
        <f t="shared" si="207"/>
        <v>50.66</v>
      </c>
      <c r="M249" s="65"/>
      <c r="N249" s="80"/>
      <c r="P249" s="108" t="s">
        <v>13</v>
      </c>
      <c r="Q249" s="21">
        <f t="shared" ref="Q249:Q263" si="211">C249</f>
        <v>1.216717</v>
      </c>
      <c r="R249" s="126">
        <f t="shared" ref="R249:R263" si="212">D249</f>
        <v>475812</v>
      </c>
      <c r="S249" s="68">
        <f t="shared" ref="S249:S263" si="213">E249</f>
        <v>475823</v>
      </c>
      <c r="T249" s="29" t="s">
        <v>14</v>
      </c>
      <c r="U249" s="58">
        <f t="shared" ref="U249:U263" si="214">G249</f>
        <v>41.64</v>
      </c>
      <c r="V249" s="110">
        <f t="shared" ref="V249:V263" si="215">H249</f>
        <v>50.66</v>
      </c>
      <c r="W249" s="110">
        <f t="shared" ref="W249:W263" si="216">I249</f>
        <v>50.66</v>
      </c>
      <c r="X249" s="144">
        <f t="shared" ref="X249:X263" si="217">J249</f>
        <v>43.07</v>
      </c>
      <c r="Y249" s="110">
        <f t="shared" ref="Y249:Y263" si="218">K249</f>
        <v>50.66</v>
      </c>
      <c r="Z249" s="107">
        <f t="shared" ref="Z249:Z263" si="219">L249</f>
        <v>50.66</v>
      </c>
      <c r="AA249" s="65"/>
      <c r="AB249" s="80"/>
      <c r="AC249" s="10">
        <f t="shared" si="208"/>
        <v>50.66</v>
      </c>
      <c r="AD249" s="10">
        <f t="shared" si="209"/>
        <v>43.07</v>
      </c>
      <c r="AE249" s="10">
        <f t="shared" ref="AE249:AE253" si="220">AC249-AD249</f>
        <v>7.5899999999999963</v>
      </c>
      <c r="AF249" s="10">
        <f t="shared" si="210"/>
        <v>7.5899999999999963</v>
      </c>
      <c r="AG249" s="135">
        <f>AJ249</f>
        <v>1.1132960000000001</v>
      </c>
      <c r="AH249" s="11">
        <v>1.1132960000000001</v>
      </c>
      <c r="AI249" s="198">
        <v>1</v>
      </c>
      <c r="AJ249" s="2">
        <f>ROUND(AH249*AI249,6)</f>
        <v>1.1132960000000001</v>
      </c>
      <c r="AL249" s="16">
        <v>42736</v>
      </c>
      <c r="AM249" s="197" t="s">
        <v>100</v>
      </c>
    </row>
    <row r="250" spans="2:39" ht="14.1" customHeight="1">
      <c r="B250" s="108" t="s">
        <v>13</v>
      </c>
      <c r="C250" s="21">
        <f t="shared" si="201"/>
        <v>1.216717</v>
      </c>
      <c r="D250" s="126">
        <v>475834</v>
      </c>
      <c r="E250" s="68">
        <v>475845</v>
      </c>
      <c r="F250" s="29" t="s">
        <v>14</v>
      </c>
      <c r="G250" s="58">
        <v>30</v>
      </c>
      <c r="H250" s="110">
        <f t="shared" si="202"/>
        <v>36.5</v>
      </c>
      <c r="I250" s="110">
        <f t="shared" si="205"/>
        <v>36.5</v>
      </c>
      <c r="J250" s="144">
        <f t="shared" si="206"/>
        <v>31.03</v>
      </c>
      <c r="K250" s="110">
        <f t="shared" si="207"/>
        <v>36.5</v>
      </c>
      <c r="L250" s="107">
        <f t="shared" si="207"/>
        <v>36.5</v>
      </c>
      <c r="M250" s="65"/>
      <c r="N250" s="80"/>
      <c r="P250" s="108" t="s">
        <v>13</v>
      </c>
      <c r="Q250" s="21">
        <f t="shared" si="211"/>
        <v>1.216717</v>
      </c>
      <c r="R250" s="126">
        <f t="shared" si="212"/>
        <v>475834</v>
      </c>
      <c r="S250" s="68">
        <f t="shared" si="213"/>
        <v>475845</v>
      </c>
      <c r="T250" s="29" t="s">
        <v>14</v>
      </c>
      <c r="U250" s="58">
        <f t="shared" si="214"/>
        <v>30</v>
      </c>
      <c r="V250" s="110">
        <f t="shared" si="215"/>
        <v>36.5</v>
      </c>
      <c r="W250" s="110">
        <f t="shared" si="216"/>
        <v>36.5</v>
      </c>
      <c r="X250" s="144">
        <f t="shared" si="217"/>
        <v>31.03</v>
      </c>
      <c r="Y250" s="110">
        <f t="shared" si="218"/>
        <v>36.5</v>
      </c>
      <c r="Z250" s="107">
        <f t="shared" si="219"/>
        <v>36.5</v>
      </c>
      <c r="AA250" s="65"/>
      <c r="AB250" s="80"/>
      <c r="AC250" s="10">
        <f t="shared" si="208"/>
        <v>36.5</v>
      </c>
      <c r="AD250" s="10">
        <f t="shared" si="209"/>
        <v>31.03</v>
      </c>
      <c r="AE250" s="10">
        <f t="shared" si="220"/>
        <v>5.4699999999999989</v>
      </c>
      <c r="AF250" s="10">
        <f t="shared" si="210"/>
        <v>5.4699999999999989</v>
      </c>
      <c r="AM250" s="200" t="s">
        <v>101</v>
      </c>
    </row>
    <row r="251" spans="2:39" ht="14.1" customHeight="1">
      <c r="B251" s="108" t="s">
        <v>13</v>
      </c>
      <c r="C251" s="21">
        <f t="shared" si="201"/>
        <v>1.216717</v>
      </c>
      <c r="D251" s="126">
        <v>475856</v>
      </c>
      <c r="E251" s="68">
        <v>475860</v>
      </c>
      <c r="F251" s="29" t="s">
        <v>14</v>
      </c>
      <c r="G251" s="58">
        <v>20</v>
      </c>
      <c r="H251" s="110">
        <f t="shared" si="202"/>
        <v>24.33</v>
      </c>
      <c r="I251" s="110">
        <f t="shared" si="205"/>
        <v>24.33</v>
      </c>
      <c r="J251" s="144">
        <f t="shared" si="206"/>
        <v>20.69</v>
      </c>
      <c r="K251" s="110">
        <f t="shared" si="207"/>
        <v>24.33</v>
      </c>
      <c r="L251" s="107">
        <f t="shared" si="207"/>
        <v>24.33</v>
      </c>
      <c r="M251" s="65"/>
      <c r="N251" s="80"/>
      <c r="P251" s="108" t="s">
        <v>13</v>
      </c>
      <c r="Q251" s="21">
        <f t="shared" si="211"/>
        <v>1.216717</v>
      </c>
      <c r="R251" s="126">
        <f t="shared" si="212"/>
        <v>475856</v>
      </c>
      <c r="S251" s="68">
        <f t="shared" si="213"/>
        <v>475860</v>
      </c>
      <c r="T251" s="29" t="s">
        <v>14</v>
      </c>
      <c r="U251" s="58">
        <f t="shared" si="214"/>
        <v>20</v>
      </c>
      <c r="V251" s="110">
        <f t="shared" si="215"/>
        <v>24.33</v>
      </c>
      <c r="W251" s="110">
        <f t="shared" si="216"/>
        <v>24.33</v>
      </c>
      <c r="X251" s="144">
        <f t="shared" si="217"/>
        <v>20.69</v>
      </c>
      <c r="Y251" s="110">
        <f t="shared" si="218"/>
        <v>24.33</v>
      </c>
      <c r="Z251" s="107">
        <f t="shared" si="219"/>
        <v>24.33</v>
      </c>
      <c r="AA251" s="65"/>
      <c r="AB251" s="80"/>
      <c r="AC251" s="10">
        <f t="shared" si="208"/>
        <v>24.33</v>
      </c>
      <c r="AD251" s="10">
        <f t="shared" si="209"/>
        <v>20.69</v>
      </c>
      <c r="AE251" s="10">
        <f t="shared" si="220"/>
        <v>3.639999999999997</v>
      </c>
      <c r="AF251" s="10">
        <f t="shared" si="210"/>
        <v>3.639999999999997</v>
      </c>
    </row>
    <row r="252" spans="2:39" ht="14.1" customHeight="1">
      <c r="B252" s="108" t="s">
        <v>13</v>
      </c>
      <c r="C252" s="21">
        <f t="shared" si="201"/>
        <v>1.216717</v>
      </c>
      <c r="D252" s="126">
        <v>475871</v>
      </c>
      <c r="E252" s="68">
        <v>475882</v>
      </c>
      <c r="F252" s="29" t="s">
        <v>14</v>
      </c>
      <c r="G252" s="58">
        <v>44</v>
      </c>
      <c r="H252" s="110">
        <f t="shared" si="202"/>
        <v>53.54</v>
      </c>
      <c r="I252" s="110">
        <f t="shared" si="205"/>
        <v>53.54</v>
      </c>
      <c r="J252" s="144">
        <f t="shared" si="206"/>
        <v>45.51</v>
      </c>
      <c r="K252" s="110">
        <f t="shared" si="207"/>
        <v>53.54</v>
      </c>
      <c r="L252" s="107">
        <f t="shared" si="207"/>
        <v>53.54</v>
      </c>
      <c r="M252" s="65"/>
      <c r="N252" s="80"/>
      <c r="P252" s="108" t="s">
        <v>13</v>
      </c>
      <c r="Q252" s="21">
        <f t="shared" si="211"/>
        <v>1.216717</v>
      </c>
      <c r="R252" s="126">
        <f t="shared" si="212"/>
        <v>475871</v>
      </c>
      <c r="S252" s="68">
        <f t="shared" si="213"/>
        <v>475882</v>
      </c>
      <c r="T252" s="29" t="s">
        <v>14</v>
      </c>
      <c r="U252" s="58">
        <f t="shared" si="214"/>
        <v>44</v>
      </c>
      <c r="V252" s="110">
        <f t="shared" si="215"/>
        <v>53.54</v>
      </c>
      <c r="W252" s="110">
        <f t="shared" si="216"/>
        <v>53.54</v>
      </c>
      <c r="X252" s="144">
        <f t="shared" si="217"/>
        <v>45.51</v>
      </c>
      <c r="Y252" s="110">
        <f t="shared" si="218"/>
        <v>53.54</v>
      </c>
      <c r="Z252" s="107">
        <f t="shared" si="219"/>
        <v>53.54</v>
      </c>
      <c r="AA252" s="65"/>
      <c r="AB252" s="80"/>
      <c r="AC252" s="10">
        <f t="shared" si="208"/>
        <v>53.54</v>
      </c>
      <c r="AD252" s="10">
        <f t="shared" si="209"/>
        <v>45.51</v>
      </c>
      <c r="AE252" s="10">
        <f t="shared" si="220"/>
        <v>8.0300000000000011</v>
      </c>
      <c r="AF252" s="10">
        <f t="shared" si="210"/>
        <v>8.0300000000000011</v>
      </c>
    </row>
    <row r="253" spans="2:39" ht="14.1" customHeight="1">
      <c r="B253" s="108" t="s">
        <v>13</v>
      </c>
      <c r="C253" s="21">
        <f t="shared" si="201"/>
        <v>1.216717</v>
      </c>
      <c r="D253" s="126">
        <v>475893</v>
      </c>
      <c r="E253" s="68">
        <v>475904</v>
      </c>
      <c r="F253" s="29" t="s">
        <v>14</v>
      </c>
      <c r="G253" s="58">
        <v>70</v>
      </c>
      <c r="H253" s="110">
        <f t="shared" si="202"/>
        <v>85.17</v>
      </c>
      <c r="I253" s="110">
        <f t="shared" si="205"/>
        <v>85.17</v>
      </c>
      <c r="J253" s="144">
        <f t="shared" si="206"/>
        <v>76.490000000000009</v>
      </c>
      <c r="K253" s="110">
        <f t="shared" si="207"/>
        <v>85.17</v>
      </c>
      <c r="L253" s="107">
        <f t="shared" si="207"/>
        <v>85.17</v>
      </c>
      <c r="M253" s="65"/>
      <c r="N253" s="80"/>
      <c r="P253" s="108" t="s">
        <v>13</v>
      </c>
      <c r="Q253" s="21">
        <f t="shared" si="211"/>
        <v>1.216717</v>
      </c>
      <c r="R253" s="126">
        <f t="shared" si="212"/>
        <v>475893</v>
      </c>
      <c r="S253" s="68">
        <f t="shared" si="213"/>
        <v>475904</v>
      </c>
      <c r="T253" s="29" t="s">
        <v>14</v>
      </c>
      <c r="U253" s="58">
        <f t="shared" si="214"/>
        <v>70</v>
      </c>
      <c r="V253" s="110">
        <f t="shared" si="215"/>
        <v>85.17</v>
      </c>
      <c r="W253" s="110">
        <f t="shared" si="216"/>
        <v>85.17</v>
      </c>
      <c r="X253" s="144">
        <f t="shared" si="217"/>
        <v>76.490000000000009</v>
      </c>
      <c r="Y253" s="110">
        <f t="shared" si="218"/>
        <v>85.17</v>
      </c>
      <c r="Z253" s="107">
        <f t="shared" si="219"/>
        <v>85.17</v>
      </c>
      <c r="AA253" s="65"/>
      <c r="AB253" s="80"/>
      <c r="AC253" s="10">
        <f t="shared" si="208"/>
        <v>85.17</v>
      </c>
      <c r="AD253" s="10">
        <f t="shared" si="209"/>
        <v>72.400000000000006</v>
      </c>
      <c r="AE253" s="10">
        <f t="shared" si="220"/>
        <v>12.769999999999996</v>
      </c>
      <c r="AF253" s="10">
        <f t="shared" si="210"/>
        <v>8.68</v>
      </c>
    </row>
    <row r="254" spans="2:39" ht="14.1" customHeight="1">
      <c r="B254" s="108" t="s">
        <v>13</v>
      </c>
      <c r="C254" s="21">
        <f t="shared" si="201"/>
        <v>1.216717</v>
      </c>
      <c r="D254" s="128">
        <v>475930</v>
      </c>
      <c r="E254" s="68">
        <v>475941</v>
      </c>
      <c r="F254" s="29" t="s">
        <v>14</v>
      </c>
      <c r="G254" s="58">
        <v>108</v>
      </c>
      <c r="H254" s="110">
        <f>ROUND(C254*G254,2)</f>
        <v>131.41</v>
      </c>
      <c r="I254" s="110">
        <f t="shared" si="205"/>
        <v>131.41</v>
      </c>
      <c r="J254" s="111">
        <f t="shared" si="205"/>
        <v>131.41</v>
      </c>
      <c r="K254" s="110">
        <f t="shared" si="207"/>
        <v>131.41</v>
      </c>
      <c r="L254" s="107">
        <f t="shared" si="207"/>
        <v>131.41</v>
      </c>
      <c r="M254" s="65"/>
      <c r="N254" s="80"/>
      <c r="P254" s="108" t="s">
        <v>13</v>
      </c>
      <c r="Q254" s="21">
        <f t="shared" ref="Q254:S255" si="221">C254</f>
        <v>1.216717</v>
      </c>
      <c r="R254" s="128">
        <f t="shared" si="221"/>
        <v>475930</v>
      </c>
      <c r="S254" s="68">
        <f t="shared" si="221"/>
        <v>475941</v>
      </c>
      <c r="T254" s="29" t="s">
        <v>14</v>
      </c>
      <c r="U254" s="58">
        <f t="shared" ref="U254:Z255" si="222">G254</f>
        <v>108</v>
      </c>
      <c r="V254" s="110">
        <f t="shared" si="222"/>
        <v>131.41</v>
      </c>
      <c r="W254" s="110">
        <f t="shared" si="222"/>
        <v>131.41</v>
      </c>
      <c r="X254" s="111">
        <f t="shared" si="222"/>
        <v>131.41</v>
      </c>
      <c r="Y254" s="110">
        <f t="shared" si="222"/>
        <v>131.41</v>
      </c>
      <c r="Z254" s="107">
        <f t="shared" si="222"/>
        <v>131.41</v>
      </c>
      <c r="AA254" s="65"/>
      <c r="AB254" s="80"/>
      <c r="AC254" s="10"/>
      <c r="AD254" s="10"/>
      <c r="AE254" s="10"/>
      <c r="AF254" s="10"/>
    </row>
    <row r="255" spans="2:39" ht="14.1" customHeight="1">
      <c r="B255" s="108" t="s">
        <v>13</v>
      </c>
      <c r="C255" s="21">
        <f t="shared" si="201"/>
        <v>1.216717</v>
      </c>
      <c r="D255" s="128">
        <v>475952</v>
      </c>
      <c r="E255" s="68">
        <v>475963</v>
      </c>
      <c r="F255" s="29" t="s">
        <v>14</v>
      </c>
      <c r="G255" s="58">
        <v>248</v>
      </c>
      <c r="H255" s="110">
        <f>ROUND(C255*G255,2)</f>
        <v>301.75</v>
      </c>
      <c r="I255" s="110">
        <f t="shared" si="205"/>
        <v>301.75</v>
      </c>
      <c r="J255" s="111">
        <f t="shared" si="205"/>
        <v>301.75</v>
      </c>
      <c r="K255" s="110">
        <f t="shared" si="207"/>
        <v>301.75</v>
      </c>
      <c r="L255" s="107">
        <f t="shared" si="207"/>
        <v>301.75</v>
      </c>
      <c r="M255" s="65"/>
      <c r="N255" s="80"/>
      <c r="P255" s="108" t="s">
        <v>13</v>
      </c>
      <c r="Q255" s="21">
        <f t="shared" si="221"/>
        <v>1.216717</v>
      </c>
      <c r="R255" s="128">
        <f t="shared" si="221"/>
        <v>475952</v>
      </c>
      <c r="S255" s="68">
        <f t="shared" si="221"/>
        <v>475963</v>
      </c>
      <c r="T255" s="29" t="s">
        <v>14</v>
      </c>
      <c r="U255" s="58">
        <f t="shared" si="222"/>
        <v>248</v>
      </c>
      <c r="V255" s="110">
        <f t="shared" si="222"/>
        <v>301.75</v>
      </c>
      <c r="W255" s="110">
        <f t="shared" si="222"/>
        <v>301.75</v>
      </c>
      <c r="X255" s="111">
        <f t="shared" si="222"/>
        <v>301.75</v>
      </c>
      <c r="Y255" s="110">
        <f t="shared" si="222"/>
        <v>301.75</v>
      </c>
      <c r="Z255" s="107">
        <f t="shared" si="222"/>
        <v>301.75</v>
      </c>
      <c r="AA255" s="65"/>
      <c r="AB255" s="80"/>
      <c r="AC255" s="10"/>
      <c r="AD255" s="10"/>
      <c r="AE255" s="10"/>
      <c r="AF255" s="10"/>
    </row>
    <row r="256" spans="2:39" ht="14.1" customHeight="1">
      <c r="B256" s="108" t="s">
        <v>13</v>
      </c>
      <c r="C256" s="21">
        <f t="shared" si="201"/>
        <v>1.216717</v>
      </c>
      <c r="D256" s="128">
        <v>475974</v>
      </c>
      <c r="E256" s="68">
        <v>475985</v>
      </c>
      <c r="F256" s="29" t="s">
        <v>14</v>
      </c>
      <c r="G256" s="58">
        <v>188</v>
      </c>
      <c r="H256" s="110">
        <f t="shared" ref="H256:H257" si="223">ROUND(C256*G256,2)</f>
        <v>228.74</v>
      </c>
      <c r="I256" s="110">
        <f t="shared" si="205"/>
        <v>228.74</v>
      </c>
      <c r="J256" s="111">
        <f t="shared" si="205"/>
        <v>228.74</v>
      </c>
      <c r="K256" s="110">
        <f t="shared" si="207"/>
        <v>228.74</v>
      </c>
      <c r="L256" s="107">
        <f t="shared" si="207"/>
        <v>228.74</v>
      </c>
      <c r="M256" s="65"/>
      <c r="N256" s="80"/>
      <c r="P256" s="108" t="s">
        <v>13</v>
      </c>
      <c r="Q256" s="21">
        <f t="shared" ref="Q256:Q257" si="224">C256</f>
        <v>1.216717</v>
      </c>
      <c r="R256" s="128">
        <f t="shared" ref="R256:R257" si="225">D256</f>
        <v>475974</v>
      </c>
      <c r="S256" s="68">
        <f t="shared" ref="S256:S257" si="226">E256</f>
        <v>475985</v>
      </c>
      <c r="T256" s="29" t="s">
        <v>14</v>
      </c>
      <c r="U256" s="58">
        <f t="shared" ref="U256:U257" si="227">G256</f>
        <v>188</v>
      </c>
      <c r="V256" s="110">
        <f t="shared" ref="V256:V257" si="228">H256</f>
        <v>228.74</v>
      </c>
      <c r="W256" s="110">
        <f t="shared" ref="W256:W257" si="229">I256</f>
        <v>228.74</v>
      </c>
      <c r="X256" s="111">
        <f t="shared" ref="X256:X257" si="230">J256</f>
        <v>228.74</v>
      </c>
      <c r="Y256" s="110">
        <f t="shared" ref="Y256:Y257" si="231">K256</f>
        <v>228.74</v>
      </c>
      <c r="Z256" s="107">
        <f t="shared" ref="Z256:Z257" si="232">L256</f>
        <v>228.74</v>
      </c>
      <c r="AA256" s="65"/>
      <c r="AB256" s="80"/>
      <c r="AC256" s="10"/>
      <c r="AD256" s="10"/>
      <c r="AE256" s="10"/>
      <c r="AF256" s="10"/>
    </row>
    <row r="257" spans="2:32" ht="14.1" customHeight="1">
      <c r="B257" s="108" t="s">
        <v>13</v>
      </c>
      <c r="C257" s="21">
        <f t="shared" si="201"/>
        <v>1.216717</v>
      </c>
      <c r="D257" s="128">
        <v>475996</v>
      </c>
      <c r="E257" s="68">
        <v>476000</v>
      </c>
      <c r="F257" s="29" t="s">
        <v>14</v>
      </c>
      <c r="G257" s="58">
        <v>99</v>
      </c>
      <c r="H257" s="110">
        <f t="shared" si="223"/>
        <v>120.45</v>
      </c>
      <c r="I257" s="110">
        <f t="shared" si="205"/>
        <v>120.45</v>
      </c>
      <c r="J257" s="111">
        <f t="shared" si="205"/>
        <v>120.45</v>
      </c>
      <c r="K257" s="110">
        <f t="shared" si="207"/>
        <v>120.45</v>
      </c>
      <c r="L257" s="107">
        <f t="shared" si="207"/>
        <v>120.45</v>
      </c>
      <c r="M257" s="65"/>
      <c r="N257" s="80"/>
      <c r="P257" s="108" t="s">
        <v>13</v>
      </c>
      <c r="Q257" s="21">
        <f t="shared" si="224"/>
        <v>1.216717</v>
      </c>
      <c r="R257" s="128">
        <f t="shared" si="225"/>
        <v>475996</v>
      </c>
      <c r="S257" s="68">
        <f t="shared" si="226"/>
        <v>476000</v>
      </c>
      <c r="T257" s="29" t="s">
        <v>14</v>
      </c>
      <c r="U257" s="58">
        <f t="shared" si="227"/>
        <v>99</v>
      </c>
      <c r="V257" s="110">
        <f t="shared" si="228"/>
        <v>120.45</v>
      </c>
      <c r="W257" s="110">
        <f t="shared" si="229"/>
        <v>120.45</v>
      </c>
      <c r="X257" s="111">
        <f t="shared" si="230"/>
        <v>120.45</v>
      </c>
      <c r="Y257" s="110">
        <f t="shared" si="231"/>
        <v>120.45</v>
      </c>
      <c r="Z257" s="107">
        <f t="shared" si="232"/>
        <v>120.45</v>
      </c>
      <c r="AA257" s="65"/>
      <c r="AB257" s="80"/>
      <c r="AC257" s="10"/>
      <c r="AD257" s="10"/>
      <c r="AE257" s="10"/>
      <c r="AF257" s="10"/>
    </row>
    <row r="258" spans="2:32" ht="14.1" customHeight="1">
      <c r="B258" s="108" t="s">
        <v>13</v>
      </c>
      <c r="C258" s="21">
        <f t="shared" ref="C258:C263" si="233">$AE$244</f>
        <v>1.3686309999999999</v>
      </c>
      <c r="D258" s="126">
        <v>476011</v>
      </c>
      <c r="E258" s="68">
        <v>476022</v>
      </c>
      <c r="F258" s="29" t="s">
        <v>14</v>
      </c>
      <c r="G258" s="58">
        <v>80</v>
      </c>
      <c r="H258" s="110">
        <f t="shared" si="202"/>
        <v>109.49</v>
      </c>
      <c r="I258" s="110">
        <f t="shared" si="205"/>
        <v>109.49</v>
      </c>
      <c r="J258" s="144">
        <f t="shared" ref="J258:J269" si="234">H258-AF258</f>
        <v>100.81</v>
      </c>
      <c r="K258" s="110">
        <f t="shared" si="207"/>
        <v>109.49</v>
      </c>
      <c r="L258" s="107">
        <f t="shared" si="207"/>
        <v>109.49</v>
      </c>
      <c r="M258" s="65"/>
      <c r="N258" s="80"/>
      <c r="P258" s="108" t="s">
        <v>13</v>
      </c>
      <c r="Q258" s="21">
        <f t="shared" si="211"/>
        <v>1.3686309999999999</v>
      </c>
      <c r="R258" s="126">
        <f t="shared" si="212"/>
        <v>476011</v>
      </c>
      <c r="S258" s="68">
        <f t="shared" si="213"/>
        <v>476022</v>
      </c>
      <c r="T258" s="29" t="s">
        <v>14</v>
      </c>
      <c r="U258" s="58">
        <f t="shared" si="214"/>
        <v>80</v>
      </c>
      <c r="V258" s="110">
        <f t="shared" si="215"/>
        <v>109.49</v>
      </c>
      <c r="W258" s="110">
        <f t="shared" si="216"/>
        <v>109.49</v>
      </c>
      <c r="X258" s="144">
        <f t="shared" si="217"/>
        <v>100.81</v>
      </c>
      <c r="Y258" s="110">
        <f t="shared" si="218"/>
        <v>109.49</v>
      </c>
      <c r="Z258" s="107">
        <f t="shared" si="219"/>
        <v>109.49</v>
      </c>
      <c r="AA258" s="65"/>
      <c r="AB258" s="80"/>
      <c r="AC258" s="10">
        <f t="shared" si="208"/>
        <v>109.49</v>
      </c>
      <c r="AD258" s="10">
        <f t="shared" si="209"/>
        <v>93.070000000000007</v>
      </c>
      <c r="AE258" s="10">
        <f t="shared" ref="AE258:AE263" si="235">AC258-AD258</f>
        <v>16.419999999999987</v>
      </c>
      <c r="AF258" s="10">
        <f t="shared" si="210"/>
        <v>8.68</v>
      </c>
    </row>
    <row r="259" spans="2:32" ht="14.1" customHeight="1">
      <c r="B259" s="108" t="s">
        <v>13</v>
      </c>
      <c r="C259" s="21">
        <f t="shared" si="233"/>
        <v>1.3686309999999999</v>
      </c>
      <c r="D259" s="126">
        <v>476033</v>
      </c>
      <c r="E259" s="68">
        <v>476044</v>
      </c>
      <c r="F259" s="29" t="s">
        <v>14</v>
      </c>
      <c r="G259" s="58">
        <v>200</v>
      </c>
      <c r="H259" s="110">
        <f t="shared" si="202"/>
        <v>273.73</v>
      </c>
      <c r="I259" s="110">
        <f t="shared" si="205"/>
        <v>273.73</v>
      </c>
      <c r="J259" s="144">
        <f t="shared" si="234"/>
        <v>265.05</v>
      </c>
      <c r="K259" s="110">
        <f t="shared" si="207"/>
        <v>273.73</v>
      </c>
      <c r="L259" s="107">
        <f t="shared" si="207"/>
        <v>273.73</v>
      </c>
      <c r="M259" s="65"/>
      <c r="N259" s="80"/>
      <c r="P259" s="108" t="s">
        <v>13</v>
      </c>
      <c r="Q259" s="21">
        <f t="shared" si="211"/>
        <v>1.3686309999999999</v>
      </c>
      <c r="R259" s="126">
        <f t="shared" si="212"/>
        <v>476033</v>
      </c>
      <c r="S259" s="68">
        <f t="shared" si="213"/>
        <v>476044</v>
      </c>
      <c r="T259" s="29" t="s">
        <v>14</v>
      </c>
      <c r="U259" s="58">
        <f t="shared" si="214"/>
        <v>200</v>
      </c>
      <c r="V259" s="110">
        <f t="shared" si="215"/>
        <v>273.73</v>
      </c>
      <c r="W259" s="110">
        <f t="shared" si="216"/>
        <v>273.73</v>
      </c>
      <c r="X259" s="144">
        <f t="shared" si="217"/>
        <v>265.05</v>
      </c>
      <c r="Y259" s="110">
        <f t="shared" si="218"/>
        <v>273.73</v>
      </c>
      <c r="Z259" s="107">
        <f t="shared" si="219"/>
        <v>273.73</v>
      </c>
      <c r="AA259" s="65"/>
      <c r="AB259" s="80"/>
      <c r="AC259" s="10">
        <f t="shared" si="208"/>
        <v>273.73</v>
      </c>
      <c r="AD259" s="10">
        <f t="shared" si="209"/>
        <v>232.67999999999998</v>
      </c>
      <c r="AE259" s="10">
        <f t="shared" si="235"/>
        <v>41.05000000000004</v>
      </c>
      <c r="AF259" s="10">
        <f t="shared" si="210"/>
        <v>8.68</v>
      </c>
    </row>
    <row r="260" spans="2:32" ht="14.1" customHeight="1">
      <c r="B260" s="108" t="s">
        <v>13</v>
      </c>
      <c r="C260" s="21">
        <f t="shared" si="233"/>
        <v>1.3686309999999999</v>
      </c>
      <c r="D260" s="126">
        <v>476055</v>
      </c>
      <c r="E260" s="68">
        <v>476066</v>
      </c>
      <c r="F260" s="29" t="s">
        <v>14</v>
      </c>
      <c r="G260" s="58">
        <v>134</v>
      </c>
      <c r="H260" s="110">
        <f t="shared" si="202"/>
        <v>183.4</v>
      </c>
      <c r="I260" s="110">
        <f t="shared" si="205"/>
        <v>183.4</v>
      </c>
      <c r="J260" s="144">
        <f t="shared" si="234"/>
        <v>174.72</v>
      </c>
      <c r="K260" s="110">
        <f t="shared" si="207"/>
        <v>183.4</v>
      </c>
      <c r="L260" s="107">
        <f t="shared" si="207"/>
        <v>183.4</v>
      </c>
      <c r="M260" s="65"/>
      <c r="N260" s="80"/>
      <c r="P260" s="108" t="s">
        <v>13</v>
      </c>
      <c r="Q260" s="21">
        <f t="shared" si="211"/>
        <v>1.3686309999999999</v>
      </c>
      <c r="R260" s="126">
        <f t="shared" si="212"/>
        <v>476055</v>
      </c>
      <c r="S260" s="68">
        <f t="shared" si="213"/>
        <v>476066</v>
      </c>
      <c r="T260" s="29" t="s">
        <v>14</v>
      </c>
      <c r="U260" s="58">
        <f t="shared" si="214"/>
        <v>134</v>
      </c>
      <c r="V260" s="110">
        <f t="shared" si="215"/>
        <v>183.4</v>
      </c>
      <c r="W260" s="110">
        <f t="shared" si="216"/>
        <v>183.4</v>
      </c>
      <c r="X260" s="144">
        <f t="shared" si="217"/>
        <v>174.72</v>
      </c>
      <c r="Y260" s="110">
        <f t="shared" si="218"/>
        <v>183.4</v>
      </c>
      <c r="Z260" s="107">
        <f t="shared" si="219"/>
        <v>183.4</v>
      </c>
      <c r="AA260" s="65"/>
      <c r="AB260" s="80"/>
      <c r="AC260" s="10">
        <f t="shared" si="208"/>
        <v>183.4</v>
      </c>
      <c r="AD260" s="10">
        <f t="shared" si="209"/>
        <v>155.88999999999999</v>
      </c>
      <c r="AE260" s="10">
        <f t="shared" si="235"/>
        <v>27.510000000000019</v>
      </c>
      <c r="AF260" s="10">
        <f t="shared" si="210"/>
        <v>8.68</v>
      </c>
    </row>
    <row r="261" spans="2:32" ht="14.1" customHeight="1">
      <c r="B261" s="108" t="s">
        <v>13</v>
      </c>
      <c r="C261" s="21">
        <f t="shared" si="233"/>
        <v>1.3686309999999999</v>
      </c>
      <c r="D261" s="126">
        <v>476070</v>
      </c>
      <c r="E261" s="68">
        <v>476081</v>
      </c>
      <c r="F261" s="29" t="s">
        <v>14</v>
      </c>
      <c r="G261" s="58">
        <v>266</v>
      </c>
      <c r="H261" s="110">
        <f t="shared" si="202"/>
        <v>364.06</v>
      </c>
      <c r="I261" s="110">
        <f t="shared" si="205"/>
        <v>364.06</v>
      </c>
      <c r="J261" s="144">
        <f t="shared" si="234"/>
        <v>355.38</v>
      </c>
      <c r="K261" s="110">
        <f t="shared" si="207"/>
        <v>364.06</v>
      </c>
      <c r="L261" s="107">
        <f t="shared" si="207"/>
        <v>364.06</v>
      </c>
      <c r="M261" s="65"/>
      <c r="N261" s="80"/>
      <c r="P261" s="108" t="s">
        <v>13</v>
      </c>
      <c r="Q261" s="21">
        <f t="shared" si="211"/>
        <v>1.3686309999999999</v>
      </c>
      <c r="R261" s="126">
        <f t="shared" si="212"/>
        <v>476070</v>
      </c>
      <c r="S261" s="68">
        <f t="shared" si="213"/>
        <v>476081</v>
      </c>
      <c r="T261" s="29" t="s">
        <v>14</v>
      </c>
      <c r="U261" s="58">
        <f t="shared" si="214"/>
        <v>266</v>
      </c>
      <c r="V261" s="110">
        <f t="shared" si="215"/>
        <v>364.06</v>
      </c>
      <c r="W261" s="110">
        <f t="shared" si="216"/>
        <v>364.06</v>
      </c>
      <c r="X261" s="144">
        <f t="shared" si="217"/>
        <v>355.38</v>
      </c>
      <c r="Y261" s="110">
        <f t="shared" si="218"/>
        <v>364.06</v>
      </c>
      <c r="Z261" s="107">
        <f t="shared" si="219"/>
        <v>364.06</v>
      </c>
      <c r="AA261" s="65"/>
      <c r="AB261" s="80"/>
      <c r="AC261" s="10">
        <f t="shared" si="208"/>
        <v>364.06</v>
      </c>
      <c r="AD261" s="10">
        <f t="shared" si="209"/>
        <v>309.45999999999998</v>
      </c>
      <c r="AE261" s="10">
        <f t="shared" si="235"/>
        <v>54.600000000000023</v>
      </c>
      <c r="AF261" s="10">
        <f t="shared" si="210"/>
        <v>8.68</v>
      </c>
    </row>
    <row r="262" spans="2:32" ht="14.1" customHeight="1">
      <c r="B262" s="108" t="s">
        <v>13</v>
      </c>
      <c r="C262" s="21">
        <f t="shared" si="233"/>
        <v>1.3686309999999999</v>
      </c>
      <c r="D262" s="126">
        <v>476114</v>
      </c>
      <c r="E262" s="68">
        <v>476125</v>
      </c>
      <c r="F262" s="29" t="s">
        <v>14</v>
      </c>
      <c r="G262" s="58">
        <v>60</v>
      </c>
      <c r="H262" s="110">
        <f t="shared" si="202"/>
        <v>82.12</v>
      </c>
      <c r="I262" s="110">
        <f t="shared" si="205"/>
        <v>82.12</v>
      </c>
      <c r="J262" s="144">
        <f t="shared" si="234"/>
        <v>73.44</v>
      </c>
      <c r="K262" s="110">
        <f t="shared" si="207"/>
        <v>82.12</v>
      </c>
      <c r="L262" s="107">
        <f t="shared" si="207"/>
        <v>82.12</v>
      </c>
      <c r="M262" s="65"/>
      <c r="N262" s="80"/>
      <c r="P262" s="108" t="s">
        <v>13</v>
      </c>
      <c r="Q262" s="21">
        <f t="shared" si="211"/>
        <v>1.3686309999999999</v>
      </c>
      <c r="R262" s="126">
        <f t="shared" si="212"/>
        <v>476114</v>
      </c>
      <c r="S262" s="68">
        <f t="shared" si="213"/>
        <v>476125</v>
      </c>
      <c r="T262" s="29" t="s">
        <v>14</v>
      </c>
      <c r="U262" s="58">
        <f t="shared" si="214"/>
        <v>60</v>
      </c>
      <c r="V262" s="110">
        <f t="shared" si="215"/>
        <v>82.12</v>
      </c>
      <c r="W262" s="110">
        <f t="shared" si="216"/>
        <v>82.12</v>
      </c>
      <c r="X262" s="144">
        <f t="shared" si="217"/>
        <v>73.44</v>
      </c>
      <c r="Y262" s="110">
        <f t="shared" si="218"/>
        <v>82.12</v>
      </c>
      <c r="Z262" s="107">
        <f t="shared" si="219"/>
        <v>82.12</v>
      </c>
      <c r="AA262" s="65"/>
      <c r="AB262" s="80"/>
      <c r="AC262" s="10">
        <f t="shared" si="208"/>
        <v>82.12</v>
      </c>
      <c r="AD262" s="10">
        <f t="shared" si="209"/>
        <v>69.81</v>
      </c>
      <c r="AE262" s="10">
        <f t="shared" si="235"/>
        <v>12.310000000000002</v>
      </c>
      <c r="AF262" s="10">
        <f t="shared" si="210"/>
        <v>8.68</v>
      </c>
    </row>
    <row r="263" spans="2:32" ht="14.1" customHeight="1">
      <c r="B263" s="108" t="s">
        <v>13</v>
      </c>
      <c r="C263" s="21">
        <f t="shared" si="233"/>
        <v>1.3686309999999999</v>
      </c>
      <c r="D263" s="126">
        <v>476136</v>
      </c>
      <c r="E263" s="68">
        <v>476140</v>
      </c>
      <c r="F263" s="29" t="s">
        <v>14</v>
      </c>
      <c r="G263" s="58">
        <v>150</v>
      </c>
      <c r="H263" s="110">
        <f t="shared" si="202"/>
        <v>205.29</v>
      </c>
      <c r="I263" s="110">
        <f t="shared" si="205"/>
        <v>205.29</v>
      </c>
      <c r="J263" s="144">
        <f t="shared" si="234"/>
        <v>196.60999999999999</v>
      </c>
      <c r="K263" s="110">
        <f t="shared" si="207"/>
        <v>205.29</v>
      </c>
      <c r="L263" s="107">
        <f t="shared" si="207"/>
        <v>205.29</v>
      </c>
      <c r="M263" s="65"/>
      <c r="N263" s="80"/>
      <c r="P263" s="108" t="s">
        <v>13</v>
      </c>
      <c r="Q263" s="21">
        <f t="shared" si="211"/>
        <v>1.3686309999999999</v>
      </c>
      <c r="R263" s="126">
        <f t="shared" si="212"/>
        <v>476136</v>
      </c>
      <c r="S263" s="68">
        <f t="shared" si="213"/>
        <v>476140</v>
      </c>
      <c r="T263" s="29" t="s">
        <v>14</v>
      </c>
      <c r="U263" s="58">
        <f t="shared" si="214"/>
        <v>150</v>
      </c>
      <c r="V263" s="110">
        <f t="shared" si="215"/>
        <v>205.29</v>
      </c>
      <c r="W263" s="110">
        <f t="shared" si="216"/>
        <v>205.29</v>
      </c>
      <c r="X263" s="144">
        <f t="shared" si="217"/>
        <v>196.60999999999999</v>
      </c>
      <c r="Y263" s="110">
        <f t="shared" si="218"/>
        <v>205.29</v>
      </c>
      <c r="Z263" s="107">
        <f t="shared" si="219"/>
        <v>205.29</v>
      </c>
      <c r="AA263" s="65"/>
      <c r="AB263" s="80"/>
      <c r="AC263" s="10">
        <f t="shared" si="208"/>
        <v>205.29</v>
      </c>
      <c r="AD263" s="10">
        <f t="shared" si="209"/>
        <v>174.5</v>
      </c>
      <c r="AE263" s="10">
        <f t="shared" si="235"/>
        <v>30.789999999999992</v>
      </c>
      <c r="AF263" s="10">
        <f t="shared" si="210"/>
        <v>8.68</v>
      </c>
    </row>
    <row r="264" spans="2:32" ht="14.1" customHeight="1">
      <c r="B264" s="108" t="s">
        <v>13</v>
      </c>
      <c r="C264" s="21">
        <f>$AD$244</f>
        <v>1.216717</v>
      </c>
      <c r="D264" s="126">
        <v>476210</v>
      </c>
      <c r="E264" s="68">
        <v>476221</v>
      </c>
      <c r="F264" s="29" t="s">
        <v>14</v>
      </c>
      <c r="G264" s="58">
        <v>64</v>
      </c>
      <c r="H264" s="110">
        <f t="shared" ref="H264:H272" si="236">ROUND(C264*G264,2)</f>
        <v>77.87</v>
      </c>
      <c r="I264" s="110">
        <f t="shared" ref="I264:I272" si="237">$H264</f>
        <v>77.87</v>
      </c>
      <c r="J264" s="144">
        <f t="shared" si="234"/>
        <v>69.19</v>
      </c>
      <c r="K264" s="110">
        <f t="shared" ref="K264:L272" si="238">$H264</f>
        <v>77.87</v>
      </c>
      <c r="L264" s="107">
        <f t="shared" si="238"/>
        <v>77.87</v>
      </c>
      <c r="M264" s="65"/>
      <c r="N264" s="80"/>
      <c r="P264" s="108" t="s">
        <v>13</v>
      </c>
      <c r="Q264" s="21">
        <f t="shared" ref="Q264:Q272" si="239">C264</f>
        <v>1.216717</v>
      </c>
      <c r="R264" s="126">
        <f t="shared" ref="R264:R272" si="240">D264</f>
        <v>476210</v>
      </c>
      <c r="S264" s="68">
        <f t="shared" ref="S264:S272" si="241">E264</f>
        <v>476221</v>
      </c>
      <c r="T264" s="29" t="s">
        <v>14</v>
      </c>
      <c r="U264" s="58">
        <f t="shared" ref="U264:U272" si="242">G264</f>
        <v>64</v>
      </c>
      <c r="V264" s="110">
        <f t="shared" ref="V264:V272" si="243">H264</f>
        <v>77.87</v>
      </c>
      <c r="W264" s="110">
        <f t="shared" ref="W264:W272" si="244">I264</f>
        <v>77.87</v>
      </c>
      <c r="X264" s="144">
        <f t="shared" ref="X264:X272" si="245">J264</f>
        <v>69.19</v>
      </c>
      <c r="Y264" s="110">
        <f t="shared" ref="Y264:Y272" si="246">K264</f>
        <v>77.87</v>
      </c>
      <c r="Z264" s="107">
        <f t="shared" ref="Z264:Z272" si="247">L264</f>
        <v>77.87</v>
      </c>
      <c r="AA264" s="65"/>
      <c r="AB264" s="80"/>
      <c r="AC264" s="10">
        <f t="shared" si="208"/>
        <v>77.87</v>
      </c>
      <c r="AD264" s="10">
        <f t="shared" si="209"/>
        <v>66.190000000000012</v>
      </c>
      <c r="AE264" s="10">
        <f t="shared" ref="AE264:AE269" si="248">AC264-AD264</f>
        <v>11.679999999999993</v>
      </c>
      <c r="AF264" s="10">
        <f t="shared" si="210"/>
        <v>8.68</v>
      </c>
    </row>
    <row r="265" spans="2:32" ht="14.1" customHeight="1">
      <c r="B265" s="108" t="s">
        <v>13</v>
      </c>
      <c r="C265" s="21">
        <f>$AD$244</f>
        <v>1.216717</v>
      </c>
      <c r="D265" s="126">
        <v>476232</v>
      </c>
      <c r="E265" s="68">
        <v>476243</v>
      </c>
      <c r="F265" s="29" t="s">
        <v>14</v>
      </c>
      <c r="G265" s="58">
        <v>48</v>
      </c>
      <c r="H265" s="110">
        <f t="shared" si="236"/>
        <v>58.4</v>
      </c>
      <c r="I265" s="110">
        <f t="shared" si="237"/>
        <v>58.4</v>
      </c>
      <c r="J265" s="144">
        <f t="shared" si="234"/>
        <v>49.72</v>
      </c>
      <c r="K265" s="110">
        <f t="shared" si="238"/>
        <v>58.4</v>
      </c>
      <c r="L265" s="107">
        <f t="shared" si="238"/>
        <v>58.4</v>
      </c>
      <c r="M265" s="65"/>
      <c r="N265" s="80"/>
      <c r="P265" s="108" t="s">
        <v>13</v>
      </c>
      <c r="Q265" s="21">
        <f t="shared" si="239"/>
        <v>1.216717</v>
      </c>
      <c r="R265" s="126">
        <f t="shared" si="240"/>
        <v>476232</v>
      </c>
      <c r="S265" s="68">
        <f t="shared" si="241"/>
        <v>476243</v>
      </c>
      <c r="T265" s="29" t="s">
        <v>14</v>
      </c>
      <c r="U265" s="58">
        <f t="shared" si="242"/>
        <v>48</v>
      </c>
      <c r="V265" s="110">
        <f t="shared" si="243"/>
        <v>58.4</v>
      </c>
      <c r="W265" s="110">
        <f t="shared" si="244"/>
        <v>58.4</v>
      </c>
      <c r="X265" s="144">
        <f t="shared" si="245"/>
        <v>49.72</v>
      </c>
      <c r="Y265" s="110">
        <f t="shared" si="246"/>
        <v>58.4</v>
      </c>
      <c r="Z265" s="107">
        <f t="shared" si="247"/>
        <v>58.4</v>
      </c>
      <c r="AA265" s="65"/>
      <c r="AB265" s="80"/>
      <c r="AC265" s="10">
        <f t="shared" si="208"/>
        <v>58.4</v>
      </c>
      <c r="AD265" s="10">
        <f t="shared" si="209"/>
        <v>49.64</v>
      </c>
      <c r="AE265" s="10">
        <f t="shared" si="248"/>
        <v>8.759999999999998</v>
      </c>
      <c r="AF265" s="10">
        <f t="shared" si="210"/>
        <v>8.68</v>
      </c>
    </row>
    <row r="266" spans="2:32" ht="14.1" customHeight="1">
      <c r="B266" s="108" t="s">
        <v>13</v>
      </c>
      <c r="C266" s="21">
        <f>$AD$244</f>
        <v>1.216717</v>
      </c>
      <c r="D266" s="126">
        <v>476254</v>
      </c>
      <c r="E266" s="68">
        <v>476265</v>
      </c>
      <c r="F266" s="29" t="s">
        <v>14</v>
      </c>
      <c r="G266" s="58">
        <v>40</v>
      </c>
      <c r="H266" s="110">
        <f t="shared" si="236"/>
        <v>48.67</v>
      </c>
      <c r="I266" s="110">
        <f t="shared" si="237"/>
        <v>48.67</v>
      </c>
      <c r="J266" s="144">
        <f t="shared" si="234"/>
        <v>41.37</v>
      </c>
      <c r="K266" s="110">
        <f t="shared" si="238"/>
        <v>48.67</v>
      </c>
      <c r="L266" s="107">
        <f t="shared" si="238"/>
        <v>48.67</v>
      </c>
      <c r="M266" s="65"/>
      <c r="N266" s="80"/>
      <c r="P266" s="108" t="s">
        <v>13</v>
      </c>
      <c r="Q266" s="21">
        <f t="shared" si="239"/>
        <v>1.216717</v>
      </c>
      <c r="R266" s="126">
        <f t="shared" si="240"/>
        <v>476254</v>
      </c>
      <c r="S266" s="68">
        <f t="shared" si="241"/>
        <v>476265</v>
      </c>
      <c r="T266" s="29" t="s">
        <v>14</v>
      </c>
      <c r="U266" s="58">
        <f t="shared" si="242"/>
        <v>40</v>
      </c>
      <c r="V266" s="110">
        <f t="shared" si="243"/>
        <v>48.67</v>
      </c>
      <c r="W266" s="110">
        <f t="shared" si="244"/>
        <v>48.67</v>
      </c>
      <c r="X266" s="144">
        <f t="shared" si="245"/>
        <v>41.37</v>
      </c>
      <c r="Y266" s="110">
        <f t="shared" si="246"/>
        <v>48.67</v>
      </c>
      <c r="Z266" s="107">
        <f t="shared" si="247"/>
        <v>48.67</v>
      </c>
      <c r="AA266" s="65"/>
      <c r="AB266" s="80"/>
      <c r="AC266" s="10">
        <f t="shared" si="208"/>
        <v>48.67</v>
      </c>
      <c r="AD266" s="10">
        <f t="shared" si="209"/>
        <v>41.37</v>
      </c>
      <c r="AE266" s="10">
        <f t="shared" si="248"/>
        <v>7.3000000000000043</v>
      </c>
      <c r="AF266" s="10">
        <f t="shared" si="210"/>
        <v>7.3000000000000043</v>
      </c>
    </row>
    <row r="267" spans="2:32" ht="14.1" customHeight="1">
      <c r="B267" s="108" t="s">
        <v>13</v>
      </c>
      <c r="C267" s="21">
        <f>$AE$244</f>
        <v>1.3686309999999999</v>
      </c>
      <c r="D267" s="126">
        <v>476276</v>
      </c>
      <c r="E267" s="68">
        <v>476280</v>
      </c>
      <c r="F267" s="29" t="s">
        <v>14</v>
      </c>
      <c r="G267" s="58">
        <v>750</v>
      </c>
      <c r="H267" s="110">
        <f t="shared" si="236"/>
        <v>1026.47</v>
      </c>
      <c r="I267" s="110">
        <f t="shared" si="237"/>
        <v>1026.47</v>
      </c>
      <c r="J267" s="144">
        <f t="shared" si="234"/>
        <v>1017.7900000000001</v>
      </c>
      <c r="K267" s="110">
        <f t="shared" si="238"/>
        <v>1026.47</v>
      </c>
      <c r="L267" s="107">
        <f t="shared" si="238"/>
        <v>1026.47</v>
      </c>
      <c r="M267" s="65"/>
      <c r="N267" s="80"/>
      <c r="P267" s="108" t="s">
        <v>13</v>
      </c>
      <c r="Q267" s="21">
        <f t="shared" si="239"/>
        <v>1.3686309999999999</v>
      </c>
      <c r="R267" s="126">
        <f t="shared" si="240"/>
        <v>476276</v>
      </c>
      <c r="S267" s="68">
        <f t="shared" si="241"/>
        <v>476280</v>
      </c>
      <c r="T267" s="29" t="s">
        <v>14</v>
      </c>
      <c r="U267" s="58">
        <f t="shared" si="242"/>
        <v>750</v>
      </c>
      <c r="V267" s="110">
        <f t="shared" si="243"/>
        <v>1026.47</v>
      </c>
      <c r="W267" s="110">
        <f t="shared" si="244"/>
        <v>1026.47</v>
      </c>
      <c r="X267" s="144">
        <f t="shared" si="245"/>
        <v>1017.7900000000001</v>
      </c>
      <c r="Y267" s="110">
        <f t="shared" si="246"/>
        <v>1026.47</v>
      </c>
      <c r="Z267" s="107">
        <f t="shared" si="247"/>
        <v>1026.47</v>
      </c>
      <c r="AA267" s="65"/>
      <c r="AB267" s="80"/>
      <c r="AC267" s="10">
        <f t="shared" si="208"/>
        <v>1026.47</v>
      </c>
      <c r="AD267" s="10">
        <f t="shared" si="209"/>
        <v>872.5</v>
      </c>
      <c r="AE267" s="10">
        <f t="shared" si="248"/>
        <v>153.97000000000003</v>
      </c>
      <c r="AF267" s="10">
        <f t="shared" si="210"/>
        <v>8.68</v>
      </c>
    </row>
    <row r="268" spans="2:32" ht="14.1" customHeight="1">
      <c r="B268" s="108" t="s">
        <v>13</v>
      </c>
      <c r="C268" s="21">
        <f>$AE$244</f>
        <v>1.3686309999999999</v>
      </c>
      <c r="D268" s="126">
        <v>476291</v>
      </c>
      <c r="E268" s="68">
        <v>476302</v>
      </c>
      <c r="F268" s="29" t="s">
        <v>14</v>
      </c>
      <c r="G268" s="58">
        <v>120</v>
      </c>
      <c r="H268" s="110">
        <f t="shared" si="236"/>
        <v>164.24</v>
      </c>
      <c r="I268" s="110">
        <f t="shared" si="237"/>
        <v>164.24</v>
      </c>
      <c r="J268" s="144">
        <f t="shared" si="234"/>
        <v>155.56</v>
      </c>
      <c r="K268" s="110">
        <f t="shared" si="238"/>
        <v>164.24</v>
      </c>
      <c r="L268" s="107">
        <f t="shared" si="238"/>
        <v>164.24</v>
      </c>
      <c r="M268" s="65"/>
      <c r="N268" s="80"/>
      <c r="P268" s="108" t="s">
        <v>13</v>
      </c>
      <c r="Q268" s="21">
        <f t="shared" si="239"/>
        <v>1.3686309999999999</v>
      </c>
      <c r="R268" s="126">
        <f t="shared" si="240"/>
        <v>476291</v>
      </c>
      <c r="S268" s="68">
        <f t="shared" si="241"/>
        <v>476302</v>
      </c>
      <c r="T268" s="29" t="s">
        <v>14</v>
      </c>
      <c r="U268" s="58">
        <f t="shared" si="242"/>
        <v>120</v>
      </c>
      <c r="V268" s="110">
        <f t="shared" si="243"/>
        <v>164.24</v>
      </c>
      <c r="W268" s="110">
        <f t="shared" si="244"/>
        <v>164.24</v>
      </c>
      <c r="X268" s="144">
        <f t="shared" si="245"/>
        <v>155.56</v>
      </c>
      <c r="Y268" s="110">
        <f t="shared" si="246"/>
        <v>164.24</v>
      </c>
      <c r="Z268" s="107">
        <f t="shared" si="247"/>
        <v>164.24</v>
      </c>
      <c r="AA268" s="65"/>
      <c r="AB268" s="80"/>
      <c r="AC268" s="10">
        <f t="shared" si="208"/>
        <v>164.24</v>
      </c>
      <c r="AD268" s="10">
        <f t="shared" si="209"/>
        <v>139.60999999999999</v>
      </c>
      <c r="AE268" s="10">
        <f t="shared" si="248"/>
        <v>24.630000000000024</v>
      </c>
      <c r="AF268" s="10">
        <f t="shared" si="210"/>
        <v>8.68</v>
      </c>
    </row>
    <row r="269" spans="2:32" ht="14.1" customHeight="1">
      <c r="B269" s="108" t="s">
        <v>13</v>
      </c>
      <c r="C269" s="21">
        <f>$AE$244</f>
        <v>1.3686309999999999</v>
      </c>
      <c r="D269" s="126">
        <v>476313</v>
      </c>
      <c r="E269" s="68">
        <v>476324</v>
      </c>
      <c r="F269" s="29" t="s">
        <v>14</v>
      </c>
      <c r="G269" s="58">
        <v>120</v>
      </c>
      <c r="H269" s="110">
        <f t="shared" si="236"/>
        <v>164.24</v>
      </c>
      <c r="I269" s="110">
        <f t="shared" si="237"/>
        <v>164.24</v>
      </c>
      <c r="J269" s="144">
        <f t="shared" si="234"/>
        <v>155.56</v>
      </c>
      <c r="K269" s="110">
        <f t="shared" si="238"/>
        <v>164.24</v>
      </c>
      <c r="L269" s="107">
        <f t="shared" si="238"/>
        <v>164.24</v>
      </c>
      <c r="M269" s="65"/>
      <c r="N269" s="80"/>
      <c r="P269" s="108" t="s">
        <v>13</v>
      </c>
      <c r="Q269" s="21">
        <f t="shared" si="239"/>
        <v>1.3686309999999999</v>
      </c>
      <c r="R269" s="126">
        <f t="shared" si="240"/>
        <v>476313</v>
      </c>
      <c r="S269" s="68">
        <f t="shared" si="241"/>
        <v>476324</v>
      </c>
      <c r="T269" s="29" t="s">
        <v>14</v>
      </c>
      <c r="U269" s="58">
        <f t="shared" si="242"/>
        <v>120</v>
      </c>
      <c r="V269" s="110">
        <f t="shared" si="243"/>
        <v>164.24</v>
      </c>
      <c r="W269" s="110">
        <f t="shared" si="244"/>
        <v>164.24</v>
      </c>
      <c r="X269" s="144">
        <f t="shared" si="245"/>
        <v>155.56</v>
      </c>
      <c r="Y269" s="110">
        <f t="shared" si="246"/>
        <v>164.24</v>
      </c>
      <c r="Z269" s="107">
        <f t="shared" si="247"/>
        <v>164.24</v>
      </c>
      <c r="AA269" s="65"/>
      <c r="AB269" s="80"/>
      <c r="AC269" s="10">
        <f t="shared" si="208"/>
        <v>164.24</v>
      </c>
      <c r="AD269" s="10">
        <f t="shared" si="209"/>
        <v>139.60999999999999</v>
      </c>
      <c r="AE269" s="10">
        <f t="shared" si="248"/>
        <v>24.630000000000024</v>
      </c>
      <c r="AF269" s="10">
        <f t="shared" si="210"/>
        <v>8.68</v>
      </c>
    </row>
    <row r="270" spans="2:32" ht="14.1" customHeight="1">
      <c r="B270" s="108" t="s">
        <v>13</v>
      </c>
      <c r="C270" s="21">
        <f>$AD$244</f>
        <v>1.216717</v>
      </c>
      <c r="D270" s="109">
        <v>476335</v>
      </c>
      <c r="E270" s="68">
        <v>476346</v>
      </c>
      <c r="F270" s="29" t="s">
        <v>14</v>
      </c>
      <c r="G270" s="58">
        <v>75</v>
      </c>
      <c r="H270" s="110">
        <f t="shared" si="236"/>
        <v>91.25</v>
      </c>
      <c r="I270" s="110">
        <f t="shared" si="237"/>
        <v>91.25</v>
      </c>
      <c r="J270" s="111">
        <f>$H270</f>
        <v>91.25</v>
      </c>
      <c r="K270" s="110">
        <f t="shared" si="238"/>
        <v>91.25</v>
      </c>
      <c r="L270" s="107">
        <f t="shared" si="238"/>
        <v>91.25</v>
      </c>
      <c r="M270" s="65"/>
      <c r="N270" s="80"/>
      <c r="P270" s="108" t="s">
        <v>13</v>
      </c>
      <c r="Q270" s="21">
        <f t="shared" si="239"/>
        <v>1.216717</v>
      </c>
      <c r="R270" s="109">
        <f t="shared" si="240"/>
        <v>476335</v>
      </c>
      <c r="S270" s="68">
        <f t="shared" si="241"/>
        <v>476346</v>
      </c>
      <c r="T270" s="29" t="s">
        <v>14</v>
      </c>
      <c r="U270" s="58">
        <f t="shared" si="242"/>
        <v>75</v>
      </c>
      <c r="V270" s="110">
        <f t="shared" si="243"/>
        <v>91.25</v>
      </c>
      <c r="W270" s="110">
        <f t="shared" si="244"/>
        <v>91.25</v>
      </c>
      <c r="X270" s="111">
        <f t="shared" si="245"/>
        <v>91.25</v>
      </c>
      <c r="Y270" s="110">
        <f t="shared" si="246"/>
        <v>91.25</v>
      </c>
      <c r="Z270" s="107">
        <f t="shared" si="247"/>
        <v>91.25</v>
      </c>
      <c r="AA270" s="65"/>
      <c r="AB270" s="80"/>
      <c r="AD270" s="10"/>
    </row>
    <row r="271" spans="2:32" ht="14.1" customHeight="1">
      <c r="B271" s="108" t="s">
        <v>13</v>
      </c>
      <c r="C271" s="21">
        <f>$AE$244</f>
        <v>1.3686309999999999</v>
      </c>
      <c r="D271" s="126">
        <v>476630</v>
      </c>
      <c r="E271" s="68">
        <v>476641</v>
      </c>
      <c r="F271" s="29" t="s">
        <v>14</v>
      </c>
      <c r="G271" s="58">
        <v>378</v>
      </c>
      <c r="H271" s="110">
        <f t="shared" si="236"/>
        <v>517.34</v>
      </c>
      <c r="I271" s="110">
        <f t="shared" si="237"/>
        <v>517.34</v>
      </c>
      <c r="J271" s="144">
        <f>H271-AF271</f>
        <v>508.66</v>
      </c>
      <c r="K271" s="110">
        <f t="shared" si="238"/>
        <v>517.34</v>
      </c>
      <c r="L271" s="107">
        <f t="shared" si="238"/>
        <v>517.34</v>
      </c>
      <c r="M271" s="65"/>
      <c r="N271" s="80"/>
      <c r="P271" s="108" t="s">
        <v>13</v>
      </c>
      <c r="Q271" s="21">
        <f t="shared" si="239"/>
        <v>1.3686309999999999</v>
      </c>
      <c r="R271" s="126">
        <f t="shared" si="240"/>
        <v>476630</v>
      </c>
      <c r="S271" s="68">
        <f t="shared" si="241"/>
        <v>476641</v>
      </c>
      <c r="T271" s="29" t="s">
        <v>14</v>
      </c>
      <c r="U271" s="58">
        <f t="shared" si="242"/>
        <v>378</v>
      </c>
      <c r="V271" s="110">
        <f t="shared" si="243"/>
        <v>517.34</v>
      </c>
      <c r="W271" s="110">
        <f t="shared" si="244"/>
        <v>517.34</v>
      </c>
      <c r="X271" s="144">
        <f t="shared" si="245"/>
        <v>508.66</v>
      </c>
      <c r="Y271" s="110">
        <f t="shared" si="246"/>
        <v>517.34</v>
      </c>
      <c r="Z271" s="107">
        <f t="shared" si="247"/>
        <v>517.34</v>
      </c>
      <c r="AA271" s="65"/>
      <c r="AB271" s="80"/>
      <c r="AC271" s="10">
        <f>H271</f>
        <v>517.34</v>
      </c>
      <c r="AD271" s="10">
        <f>ROUND(+AC271*0.85+0.00499,2)</f>
        <v>439.74</v>
      </c>
      <c r="AE271" s="10">
        <f>AC271-AD271</f>
        <v>77.600000000000023</v>
      </c>
      <c r="AF271" s="10">
        <f>IF(+AE271&lt;+$AF$245,+AE271,+$AF$245)</f>
        <v>8.68</v>
      </c>
    </row>
    <row r="272" spans="2:32" ht="14.1" customHeight="1">
      <c r="B272" s="108" t="s">
        <v>13</v>
      </c>
      <c r="C272" s="21">
        <f>$AD$244</f>
        <v>1.216717</v>
      </c>
      <c r="D272" s="109">
        <v>476652</v>
      </c>
      <c r="E272" s="68">
        <v>476663</v>
      </c>
      <c r="F272" s="29" t="s">
        <v>14</v>
      </c>
      <c r="G272" s="58">
        <v>150</v>
      </c>
      <c r="H272" s="110">
        <f t="shared" si="236"/>
        <v>182.51</v>
      </c>
      <c r="I272" s="110">
        <f t="shared" si="237"/>
        <v>182.51</v>
      </c>
      <c r="J272" s="111">
        <f>$H272</f>
        <v>182.51</v>
      </c>
      <c r="K272" s="110">
        <f t="shared" si="238"/>
        <v>182.51</v>
      </c>
      <c r="L272" s="107">
        <f t="shared" si="238"/>
        <v>182.51</v>
      </c>
      <c r="M272" s="65"/>
      <c r="N272" s="80"/>
      <c r="P272" s="108" t="s">
        <v>13</v>
      </c>
      <c r="Q272" s="21">
        <f t="shared" si="239"/>
        <v>1.216717</v>
      </c>
      <c r="R272" s="109">
        <f t="shared" si="240"/>
        <v>476652</v>
      </c>
      <c r="S272" s="68">
        <f t="shared" si="241"/>
        <v>476663</v>
      </c>
      <c r="T272" s="29" t="s">
        <v>14</v>
      </c>
      <c r="U272" s="58">
        <f t="shared" si="242"/>
        <v>150</v>
      </c>
      <c r="V272" s="110">
        <f t="shared" si="243"/>
        <v>182.51</v>
      </c>
      <c r="W272" s="110">
        <f t="shared" si="244"/>
        <v>182.51</v>
      </c>
      <c r="X272" s="111">
        <f t="shared" si="245"/>
        <v>182.51</v>
      </c>
      <c r="Y272" s="110">
        <f t="shared" si="246"/>
        <v>182.51</v>
      </c>
      <c r="Z272" s="107">
        <f t="shared" si="247"/>
        <v>182.51</v>
      </c>
      <c r="AA272" s="65"/>
      <c r="AB272" s="80"/>
    </row>
    <row r="273" spans="1:36" ht="13.5" customHeight="1">
      <c r="B273" s="34"/>
      <c r="C273" s="97"/>
      <c r="D273" s="98"/>
      <c r="E273" s="99"/>
      <c r="F273" s="35"/>
      <c r="G273" s="100"/>
      <c r="H273" s="101"/>
      <c r="I273" s="102"/>
      <c r="J273" s="102"/>
      <c r="K273" s="102"/>
      <c r="L273" s="103"/>
      <c r="M273" s="5"/>
      <c r="N273" s="29"/>
      <c r="P273" s="34"/>
      <c r="Q273" s="97"/>
      <c r="R273" s="98"/>
      <c r="S273" s="99"/>
      <c r="T273" s="35"/>
      <c r="U273" s="100"/>
      <c r="V273" s="101"/>
      <c r="W273" s="102"/>
      <c r="X273" s="102"/>
      <c r="Y273" s="102"/>
      <c r="Z273" s="103"/>
      <c r="AA273" s="5"/>
      <c r="AB273" s="29"/>
    </row>
    <row r="274" spans="1:36" ht="13.5" customHeight="1">
      <c r="C274" s="1"/>
      <c r="Q274" s="1"/>
    </row>
    <row r="275" spans="1:36" ht="13.5" customHeight="1">
      <c r="B275" s="3" t="s">
        <v>31</v>
      </c>
      <c r="G275" s="19"/>
      <c r="L275" s="7"/>
      <c r="M275" s="7"/>
      <c r="N275" s="70"/>
      <c r="P275" s="3" t="s">
        <v>32</v>
      </c>
      <c r="W275" s="19"/>
      <c r="AD275" s="7"/>
      <c r="AF275" s="7"/>
    </row>
    <row r="276" spans="1:36" ht="13.5" customHeight="1">
      <c r="B276" s="2" t="s">
        <v>33</v>
      </c>
      <c r="G276" s="19"/>
      <c r="L276" s="7"/>
      <c r="M276" s="7"/>
      <c r="N276" s="70"/>
      <c r="P276" s="2" t="s">
        <v>34</v>
      </c>
      <c r="W276" s="19"/>
      <c r="AD276" s="7"/>
    </row>
    <row r="277" spans="1:36" ht="13.5" customHeight="1">
      <c r="C277" s="1"/>
      <c r="Q277" s="1"/>
    </row>
    <row r="278" spans="1:36" ht="34.5" customHeight="1">
      <c r="B278" s="242" t="s">
        <v>4</v>
      </c>
      <c r="C278" s="243"/>
      <c r="D278" s="243"/>
      <c r="E278" s="243"/>
      <c r="F278" s="243"/>
      <c r="G278" s="244"/>
      <c r="H278" s="114" t="s">
        <v>5</v>
      </c>
      <c r="I278" s="245" t="s">
        <v>77</v>
      </c>
      <c r="J278" s="244"/>
      <c r="K278" s="245" t="s">
        <v>78</v>
      </c>
      <c r="L278" s="246"/>
      <c r="M278" s="115"/>
      <c r="N278" s="67"/>
      <c r="P278" s="242" t="s">
        <v>8</v>
      </c>
      <c r="Q278" s="243"/>
      <c r="R278" s="243"/>
      <c r="S278" s="243"/>
      <c r="T278" s="243"/>
      <c r="U278" s="244"/>
      <c r="V278" s="114" t="s">
        <v>9</v>
      </c>
      <c r="W278" s="245" t="s">
        <v>79</v>
      </c>
      <c r="X278" s="244"/>
      <c r="Y278" s="245" t="s">
        <v>80</v>
      </c>
      <c r="Z278" s="246"/>
      <c r="AA278" s="4"/>
      <c r="AB278" s="67"/>
      <c r="AC278" s="75" t="s">
        <v>75</v>
      </c>
      <c r="AD278" s="76"/>
    </row>
    <row r="279" spans="1:36" ht="34.5" customHeight="1">
      <c r="B279" s="116"/>
      <c r="C279" s="56"/>
      <c r="D279" s="122" t="s">
        <v>81</v>
      </c>
      <c r="E279" s="136" t="s">
        <v>82</v>
      </c>
      <c r="F279" s="56"/>
      <c r="G279" s="119"/>
      <c r="H279" s="120"/>
      <c r="I279" s="137" t="s">
        <v>83</v>
      </c>
      <c r="J279" s="137" t="s">
        <v>84</v>
      </c>
      <c r="K279" s="137" t="s">
        <v>83</v>
      </c>
      <c r="L279" s="137" t="s">
        <v>84</v>
      </c>
      <c r="M279" s="79"/>
      <c r="N279" s="79"/>
      <c r="P279" s="116"/>
      <c r="Q279" s="56"/>
      <c r="R279" s="122" t="s">
        <v>81</v>
      </c>
      <c r="S279" s="136" t="s">
        <v>82</v>
      </c>
      <c r="T279" s="56"/>
      <c r="U279" s="119"/>
      <c r="V279" s="120"/>
      <c r="W279" s="138" t="s">
        <v>37</v>
      </c>
      <c r="X279" s="138" t="s">
        <v>38</v>
      </c>
      <c r="Y279" s="138" t="s">
        <v>37</v>
      </c>
      <c r="Z279" s="138" t="s">
        <v>38</v>
      </c>
      <c r="AA279" s="66"/>
      <c r="AB279" s="81"/>
      <c r="AC279" s="14" t="s">
        <v>30</v>
      </c>
      <c r="AD279" s="8" t="s">
        <v>6</v>
      </c>
      <c r="AE279" s="8" t="s">
        <v>7</v>
      </c>
      <c r="AF279" s="15">
        <v>8.68</v>
      </c>
      <c r="AH279" s="77" t="s">
        <v>76</v>
      </c>
      <c r="AJ279" s="8" t="s">
        <v>43</v>
      </c>
    </row>
    <row r="280" spans="1:36" ht="13.5" customHeight="1">
      <c r="B280" s="104"/>
      <c r="C280" s="89"/>
      <c r="D280" s="90"/>
      <c r="E280" s="91"/>
      <c r="F280" s="92"/>
      <c r="G280" s="93"/>
      <c r="H280" s="94"/>
      <c r="I280" s="94"/>
      <c r="J280" s="95"/>
      <c r="K280" s="94"/>
      <c r="L280" s="96"/>
      <c r="M280" s="6"/>
      <c r="N280" s="67"/>
      <c r="P280" s="104"/>
      <c r="Q280" s="89"/>
      <c r="R280" s="90"/>
      <c r="S280" s="91"/>
      <c r="T280" s="92"/>
      <c r="U280" s="93"/>
      <c r="V280" s="94"/>
      <c r="W280" s="94"/>
      <c r="X280" s="95"/>
      <c r="Y280" s="94"/>
      <c r="Z280" s="96"/>
      <c r="AA280" s="6"/>
      <c r="AB280" s="67"/>
    </row>
    <row r="281" spans="1:36" ht="14.1" customHeight="1">
      <c r="A281" s="83" t="s">
        <v>94</v>
      </c>
      <c r="B281" s="108" t="s">
        <v>13</v>
      </c>
      <c r="C281" s="21">
        <f>$C$247</f>
        <v>1.216717</v>
      </c>
      <c r="D281" s="109">
        <v>475016</v>
      </c>
      <c r="E281" s="68">
        <v>475020</v>
      </c>
      <c r="F281" s="29" t="s">
        <v>14</v>
      </c>
      <c r="G281" s="131">
        <f t="shared" ref="G281:G290" si="249">+AJ281</f>
        <v>56.5</v>
      </c>
      <c r="H281" s="110">
        <f t="shared" ref="H281:H309" si="250">ROUND(C281*G281,2)</f>
        <v>68.739999999999995</v>
      </c>
      <c r="I281" s="110">
        <f>$H281</f>
        <v>68.739999999999995</v>
      </c>
      <c r="J281" s="111">
        <f>$H281</f>
        <v>68.739999999999995</v>
      </c>
      <c r="K281" s="110">
        <f>$H281</f>
        <v>68.739999999999995</v>
      </c>
      <c r="L281" s="107">
        <f>$H281</f>
        <v>68.739999999999995</v>
      </c>
      <c r="M281" s="65"/>
      <c r="N281" s="80"/>
      <c r="P281" s="108" t="s">
        <v>13</v>
      </c>
      <c r="Q281" s="21">
        <f t="shared" ref="Q281:Q309" si="251">C281</f>
        <v>1.216717</v>
      </c>
      <c r="R281" s="109">
        <f t="shared" ref="R281:R309" si="252">D281</f>
        <v>475016</v>
      </c>
      <c r="S281" s="68">
        <f>E281</f>
        <v>475020</v>
      </c>
      <c r="T281" s="29" t="s">
        <v>14</v>
      </c>
      <c r="U281" s="131">
        <f t="shared" ref="U281:U309" si="253">G281</f>
        <v>56.5</v>
      </c>
      <c r="V281" s="110">
        <f t="shared" ref="V281:V309" si="254">H281</f>
        <v>68.739999999999995</v>
      </c>
      <c r="W281" s="110">
        <f t="shared" ref="W281:W309" si="255">I281</f>
        <v>68.739999999999995</v>
      </c>
      <c r="X281" s="111">
        <f t="shared" ref="X281:X309" si="256">J281</f>
        <v>68.739999999999995</v>
      </c>
      <c r="Y281" s="110">
        <f>K281</f>
        <v>68.739999999999995</v>
      </c>
      <c r="Z281" s="107">
        <f>L281</f>
        <v>68.739999999999995</v>
      </c>
      <c r="AA281" s="65"/>
      <c r="AB281" s="80"/>
      <c r="AG281" s="2">
        <v>475016</v>
      </c>
      <c r="AH281" s="5">
        <f t="shared" ref="AH281:AH287" si="257">G247</f>
        <v>50</v>
      </c>
      <c r="AI281" s="9">
        <v>1.1299999999999999</v>
      </c>
      <c r="AJ281" s="20">
        <f t="shared" ref="AJ281:AJ290" si="258">ROUND(AH281*$AI$87,2)</f>
        <v>56.5</v>
      </c>
    </row>
    <row r="282" spans="1:36" ht="14.1" customHeight="1">
      <c r="A282" s="83" t="s">
        <v>94</v>
      </c>
      <c r="B282" s="108" t="s">
        <v>13</v>
      </c>
      <c r="C282" s="21">
        <f>$C$248</f>
        <v>1.216717</v>
      </c>
      <c r="D282" s="126">
        <v>475532</v>
      </c>
      <c r="E282" s="68">
        <v>475543</v>
      </c>
      <c r="F282" s="29" t="s">
        <v>14</v>
      </c>
      <c r="G282" s="131">
        <f t="shared" si="249"/>
        <v>28.25</v>
      </c>
      <c r="H282" s="110">
        <f t="shared" si="250"/>
        <v>34.369999999999997</v>
      </c>
      <c r="I282" s="110">
        <f t="shared" ref="I282:I290" si="259">$H282</f>
        <v>34.369999999999997</v>
      </c>
      <c r="J282" s="144">
        <f t="shared" ref="J282:J290" si="260">H282-AF282</f>
        <v>29.220000000000002</v>
      </c>
      <c r="K282" s="110">
        <f t="shared" ref="K282:L290" si="261">$H282</f>
        <v>34.369999999999997</v>
      </c>
      <c r="L282" s="107">
        <f t="shared" si="261"/>
        <v>34.369999999999997</v>
      </c>
      <c r="M282" s="65"/>
      <c r="N282" s="80"/>
      <c r="P282" s="108" t="s">
        <v>13</v>
      </c>
      <c r="Q282" s="21">
        <f t="shared" si="251"/>
        <v>1.216717</v>
      </c>
      <c r="R282" s="126">
        <f t="shared" si="252"/>
        <v>475532</v>
      </c>
      <c r="S282" s="68">
        <f>E282</f>
        <v>475543</v>
      </c>
      <c r="T282" s="29" t="s">
        <v>14</v>
      </c>
      <c r="U282" s="131">
        <f t="shared" si="253"/>
        <v>28.25</v>
      </c>
      <c r="V282" s="110">
        <f t="shared" si="254"/>
        <v>34.369999999999997</v>
      </c>
      <c r="W282" s="110">
        <f t="shared" si="255"/>
        <v>34.369999999999997</v>
      </c>
      <c r="X282" s="144">
        <f t="shared" si="256"/>
        <v>29.220000000000002</v>
      </c>
      <c r="Y282" s="110">
        <f>K282</f>
        <v>34.369999999999997</v>
      </c>
      <c r="Z282" s="107">
        <f>L282</f>
        <v>34.369999999999997</v>
      </c>
      <c r="AA282" s="65"/>
      <c r="AB282" s="80"/>
      <c r="AC282" s="10">
        <f t="shared" ref="AC282:AC290" si="262">H282</f>
        <v>34.369999999999997</v>
      </c>
      <c r="AD282" s="10">
        <f t="shared" ref="AD282:AD290" si="263">ROUNDUP(+AC282*0.85,2)</f>
        <v>29.220000000000002</v>
      </c>
      <c r="AE282" s="10">
        <f t="shared" ref="AE282:AE287" si="264">AC282-AD282</f>
        <v>5.149999999999995</v>
      </c>
      <c r="AF282" s="10">
        <f t="shared" ref="AF282:AF290" si="265">IF(+AE282&lt;+$AF$245,+AE282,+$AF$245)</f>
        <v>5.149999999999995</v>
      </c>
      <c r="AG282" s="9">
        <v>475532</v>
      </c>
      <c r="AH282" s="5">
        <f t="shared" si="257"/>
        <v>25</v>
      </c>
      <c r="AJ282" s="20">
        <f t="shared" si="258"/>
        <v>28.25</v>
      </c>
    </row>
    <row r="283" spans="1:36" ht="14.1" customHeight="1">
      <c r="A283" s="83" t="s">
        <v>94</v>
      </c>
      <c r="B283" s="108" t="s">
        <v>13</v>
      </c>
      <c r="C283" s="21">
        <f>$C$249</f>
        <v>1.216717</v>
      </c>
      <c r="D283" s="126">
        <v>475812</v>
      </c>
      <c r="E283" s="68">
        <v>475823</v>
      </c>
      <c r="F283" s="29" t="s">
        <v>14</v>
      </c>
      <c r="G283" s="131">
        <f t="shared" si="249"/>
        <v>47.05</v>
      </c>
      <c r="H283" s="110">
        <f t="shared" si="250"/>
        <v>57.25</v>
      </c>
      <c r="I283" s="110">
        <f t="shared" si="259"/>
        <v>57.25</v>
      </c>
      <c r="J283" s="144">
        <f t="shared" si="260"/>
        <v>48.669999999999995</v>
      </c>
      <c r="K283" s="110">
        <f t="shared" si="261"/>
        <v>57.25</v>
      </c>
      <c r="L283" s="107">
        <f t="shared" si="261"/>
        <v>57.25</v>
      </c>
      <c r="M283" s="65"/>
      <c r="N283" s="80"/>
      <c r="P283" s="108" t="s">
        <v>13</v>
      </c>
      <c r="Q283" s="21">
        <f t="shared" si="251"/>
        <v>1.216717</v>
      </c>
      <c r="R283" s="126">
        <f t="shared" si="252"/>
        <v>475812</v>
      </c>
      <c r="S283" s="68">
        <f t="shared" ref="S283:S309" si="266">E283</f>
        <v>475823</v>
      </c>
      <c r="T283" s="29" t="s">
        <v>14</v>
      </c>
      <c r="U283" s="131">
        <f t="shared" si="253"/>
        <v>47.05</v>
      </c>
      <c r="V283" s="110">
        <f t="shared" si="254"/>
        <v>57.25</v>
      </c>
      <c r="W283" s="110">
        <f t="shared" si="255"/>
        <v>57.25</v>
      </c>
      <c r="X283" s="144">
        <f t="shared" si="256"/>
        <v>48.669999999999995</v>
      </c>
      <c r="Y283" s="110">
        <f t="shared" ref="Y283:Y309" si="267">K283</f>
        <v>57.25</v>
      </c>
      <c r="Z283" s="107">
        <f t="shared" ref="Z283:Z309" si="268">L283</f>
        <v>57.25</v>
      </c>
      <c r="AA283" s="65"/>
      <c r="AB283" s="80"/>
      <c r="AC283" s="10">
        <f t="shared" si="262"/>
        <v>57.25</v>
      </c>
      <c r="AD283" s="10">
        <f t="shared" si="263"/>
        <v>48.669999999999995</v>
      </c>
      <c r="AE283" s="10">
        <f t="shared" si="264"/>
        <v>8.5800000000000054</v>
      </c>
      <c r="AF283" s="10">
        <f t="shared" si="265"/>
        <v>8.5800000000000054</v>
      </c>
      <c r="AG283" s="9">
        <v>475812</v>
      </c>
      <c r="AH283" s="5">
        <f t="shared" si="257"/>
        <v>41.64</v>
      </c>
      <c r="AJ283" s="20">
        <f t="shared" si="258"/>
        <v>47.05</v>
      </c>
    </row>
    <row r="284" spans="1:36" ht="14.1" customHeight="1">
      <c r="A284" s="83" t="s">
        <v>94</v>
      </c>
      <c r="B284" s="108" t="s">
        <v>13</v>
      </c>
      <c r="C284" s="21">
        <f>$C$250</f>
        <v>1.216717</v>
      </c>
      <c r="D284" s="126">
        <v>475834</v>
      </c>
      <c r="E284" s="68">
        <v>475845</v>
      </c>
      <c r="F284" s="29" t="s">
        <v>14</v>
      </c>
      <c r="G284" s="131">
        <f t="shared" si="249"/>
        <v>33.9</v>
      </c>
      <c r="H284" s="110">
        <f t="shared" si="250"/>
        <v>41.25</v>
      </c>
      <c r="I284" s="110">
        <f t="shared" si="259"/>
        <v>41.25</v>
      </c>
      <c r="J284" s="144">
        <f t="shared" si="260"/>
        <v>35.07</v>
      </c>
      <c r="K284" s="110">
        <f t="shared" si="261"/>
        <v>41.25</v>
      </c>
      <c r="L284" s="107">
        <f t="shared" si="261"/>
        <v>41.25</v>
      </c>
      <c r="M284" s="65"/>
      <c r="N284" s="80"/>
      <c r="P284" s="108" t="s">
        <v>13</v>
      </c>
      <c r="Q284" s="21">
        <f t="shared" si="251"/>
        <v>1.216717</v>
      </c>
      <c r="R284" s="126">
        <f t="shared" si="252"/>
        <v>475834</v>
      </c>
      <c r="S284" s="68">
        <f t="shared" si="266"/>
        <v>475845</v>
      </c>
      <c r="T284" s="29" t="s">
        <v>14</v>
      </c>
      <c r="U284" s="131">
        <f t="shared" si="253"/>
        <v>33.9</v>
      </c>
      <c r="V284" s="110">
        <f t="shared" si="254"/>
        <v>41.25</v>
      </c>
      <c r="W284" s="110">
        <f t="shared" si="255"/>
        <v>41.25</v>
      </c>
      <c r="X284" s="144">
        <f t="shared" si="256"/>
        <v>35.07</v>
      </c>
      <c r="Y284" s="110">
        <f t="shared" si="267"/>
        <v>41.25</v>
      </c>
      <c r="Z284" s="107">
        <f t="shared" si="268"/>
        <v>41.25</v>
      </c>
      <c r="AA284" s="65"/>
      <c r="AB284" s="80"/>
      <c r="AC284" s="10">
        <f t="shared" si="262"/>
        <v>41.25</v>
      </c>
      <c r="AD284" s="10">
        <f t="shared" si="263"/>
        <v>35.07</v>
      </c>
      <c r="AE284" s="10">
        <f t="shared" si="264"/>
        <v>6.18</v>
      </c>
      <c r="AF284" s="10">
        <f t="shared" si="265"/>
        <v>6.18</v>
      </c>
      <c r="AG284" s="9">
        <v>475834</v>
      </c>
      <c r="AH284" s="5">
        <f t="shared" si="257"/>
        <v>30</v>
      </c>
      <c r="AJ284" s="20">
        <f t="shared" si="258"/>
        <v>33.9</v>
      </c>
    </row>
    <row r="285" spans="1:36" ht="14.1" customHeight="1">
      <c r="A285" s="83" t="s">
        <v>94</v>
      </c>
      <c r="B285" s="108" t="s">
        <v>13</v>
      </c>
      <c r="C285" s="21">
        <f>$C$251</f>
        <v>1.216717</v>
      </c>
      <c r="D285" s="126">
        <v>475856</v>
      </c>
      <c r="E285" s="68">
        <v>475860</v>
      </c>
      <c r="F285" s="29" t="s">
        <v>14</v>
      </c>
      <c r="G285" s="131">
        <f t="shared" si="249"/>
        <v>22.6</v>
      </c>
      <c r="H285" s="110">
        <f t="shared" si="250"/>
        <v>27.5</v>
      </c>
      <c r="I285" s="110">
        <f t="shared" si="259"/>
        <v>27.5</v>
      </c>
      <c r="J285" s="144">
        <f t="shared" si="260"/>
        <v>23.380000000000003</v>
      </c>
      <c r="K285" s="110">
        <f t="shared" si="261"/>
        <v>27.5</v>
      </c>
      <c r="L285" s="107">
        <f t="shared" si="261"/>
        <v>27.5</v>
      </c>
      <c r="M285" s="65"/>
      <c r="N285" s="80"/>
      <c r="P285" s="108" t="s">
        <v>13</v>
      </c>
      <c r="Q285" s="21">
        <f t="shared" si="251"/>
        <v>1.216717</v>
      </c>
      <c r="R285" s="126">
        <f t="shared" si="252"/>
        <v>475856</v>
      </c>
      <c r="S285" s="68">
        <f t="shared" si="266"/>
        <v>475860</v>
      </c>
      <c r="T285" s="29" t="s">
        <v>14</v>
      </c>
      <c r="U285" s="131">
        <f t="shared" si="253"/>
        <v>22.6</v>
      </c>
      <c r="V285" s="110">
        <f t="shared" si="254"/>
        <v>27.5</v>
      </c>
      <c r="W285" s="110">
        <f t="shared" si="255"/>
        <v>27.5</v>
      </c>
      <c r="X285" s="144">
        <f t="shared" si="256"/>
        <v>23.380000000000003</v>
      </c>
      <c r="Y285" s="110">
        <f t="shared" si="267"/>
        <v>27.5</v>
      </c>
      <c r="Z285" s="107">
        <f t="shared" si="268"/>
        <v>27.5</v>
      </c>
      <c r="AA285" s="65"/>
      <c r="AB285" s="80"/>
      <c r="AC285" s="10">
        <f t="shared" si="262"/>
        <v>27.5</v>
      </c>
      <c r="AD285" s="10">
        <f t="shared" si="263"/>
        <v>23.380000000000003</v>
      </c>
      <c r="AE285" s="10">
        <f t="shared" si="264"/>
        <v>4.1199999999999974</v>
      </c>
      <c r="AF285" s="10">
        <f t="shared" si="265"/>
        <v>4.1199999999999974</v>
      </c>
      <c r="AG285" s="9">
        <v>475856</v>
      </c>
      <c r="AH285" s="5">
        <f t="shared" si="257"/>
        <v>20</v>
      </c>
      <c r="AJ285" s="20">
        <f t="shared" si="258"/>
        <v>22.6</v>
      </c>
    </row>
    <row r="286" spans="1:36" ht="14.1" customHeight="1">
      <c r="A286" s="83" t="s">
        <v>94</v>
      </c>
      <c r="B286" s="108" t="s">
        <v>13</v>
      </c>
      <c r="C286" s="21">
        <f>$C$252</f>
        <v>1.216717</v>
      </c>
      <c r="D286" s="126">
        <v>475871</v>
      </c>
      <c r="E286" s="68">
        <v>475882</v>
      </c>
      <c r="F286" s="29" t="s">
        <v>14</v>
      </c>
      <c r="G286" s="131">
        <f t="shared" si="249"/>
        <v>49.72</v>
      </c>
      <c r="H286" s="110">
        <f t="shared" si="250"/>
        <v>60.5</v>
      </c>
      <c r="I286" s="110">
        <f t="shared" si="259"/>
        <v>60.5</v>
      </c>
      <c r="J286" s="144">
        <f t="shared" si="260"/>
        <v>51.82</v>
      </c>
      <c r="K286" s="110">
        <f t="shared" si="261"/>
        <v>60.5</v>
      </c>
      <c r="L286" s="107">
        <f t="shared" si="261"/>
        <v>60.5</v>
      </c>
      <c r="M286" s="65"/>
      <c r="N286" s="80"/>
      <c r="P286" s="108" t="s">
        <v>13</v>
      </c>
      <c r="Q286" s="21">
        <f t="shared" si="251"/>
        <v>1.216717</v>
      </c>
      <c r="R286" s="126">
        <f t="shared" si="252"/>
        <v>475871</v>
      </c>
      <c r="S286" s="68">
        <f t="shared" si="266"/>
        <v>475882</v>
      </c>
      <c r="T286" s="29" t="s">
        <v>14</v>
      </c>
      <c r="U286" s="131">
        <f t="shared" si="253"/>
        <v>49.72</v>
      </c>
      <c r="V286" s="110">
        <f t="shared" si="254"/>
        <v>60.5</v>
      </c>
      <c r="W286" s="110">
        <f t="shared" si="255"/>
        <v>60.5</v>
      </c>
      <c r="X286" s="144">
        <f t="shared" si="256"/>
        <v>51.82</v>
      </c>
      <c r="Y286" s="110">
        <f t="shared" si="267"/>
        <v>60.5</v>
      </c>
      <c r="Z286" s="107">
        <f t="shared" si="268"/>
        <v>60.5</v>
      </c>
      <c r="AA286" s="65"/>
      <c r="AB286" s="80"/>
      <c r="AC286" s="10">
        <f t="shared" si="262"/>
        <v>60.5</v>
      </c>
      <c r="AD286" s="10">
        <f t="shared" si="263"/>
        <v>51.43</v>
      </c>
      <c r="AE286" s="10">
        <f t="shared" si="264"/>
        <v>9.07</v>
      </c>
      <c r="AF286" s="10">
        <f t="shared" si="265"/>
        <v>8.68</v>
      </c>
      <c r="AG286" s="9">
        <v>475871</v>
      </c>
      <c r="AH286" s="5">
        <f t="shared" si="257"/>
        <v>44</v>
      </c>
      <c r="AJ286" s="20">
        <f t="shared" si="258"/>
        <v>49.72</v>
      </c>
    </row>
    <row r="287" spans="1:36" ht="14.1" customHeight="1">
      <c r="A287" s="83" t="s">
        <v>94</v>
      </c>
      <c r="B287" s="108" t="s">
        <v>13</v>
      </c>
      <c r="C287" s="21">
        <f>$C$253</f>
        <v>1.216717</v>
      </c>
      <c r="D287" s="126">
        <v>475893</v>
      </c>
      <c r="E287" s="68">
        <v>475904</v>
      </c>
      <c r="F287" s="29" t="s">
        <v>14</v>
      </c>
      <c r="G287" s="131">
        <f t="shared" si="249"/>
        <v>79.099999999999994</v>
      </c>
      <c r="H287" s="110">
        <f t="shared" si="250"/>
        <v>96.24</v>
      </c>
      <c r="I287" s="110">
        <f t="shared" si="259"/>
        <v>96.24</v>
      </c>
      <c r="J287" s="144">
        <f t="shared" si="260"/>
        <v>87.56</v>
      </c>
      <c r="K287" s="110">
        <f t="shared" si="261"/>
        <v>96.24</v>
      </c>
      <c r="L287" s="107">
        <f t="shared" si="261"/>
        <v>96.24</v>
      </c>
      <c r="M287" s="65"/>
      <c r="N287" s="80"/>
      <c r="P287" s="108" t="s">
        <v>13</v>
      </c>
      <c r="Q287" s="21">
        <f t="shared" si="251"/>
        <v>1.216717</v>
      </c>
      <c r="R287" s="126">
        <f t="shared" si="252"/>
        <v>475893</v>
      </c>
      <c r="S287" s="68">
        <f t="shared" si="266"/>
        <v>475904</v>
      </c>
      <c r="T287" s="29" t="s">
        <v>14</v>
      </c>
      <c r="U287" s="131">
        <f t="shared" si="253"/>
        <v>79.099999999999994</v>
      </c>
      <c r="V287" s="110">
        <f t="shared" si="254"/>
        <v>96.24</v>
      </c>
      <c r="W287" s="110">
        <f t="shared" si="255"/>
        <v>96.24</v>
      </c>
      <c r="X287" s="144">
        <f t="shared" si="256"/>
        <v>87.56</v>
      </c>
      <c r="Y287" s="110">
        <f t="shared" si="267"/>
        <v>96.24</v>
      </c>
      <c r="Z287" s="107">
        <f t="shared" si="268"/>
        <v>96.24</v>
      </c>
      <c r="AA287" s="65"/>
      <c r="AB287" s="80"/>
      <c r="AC287" s="10">
        <f t="shared" si="262"/>
        <v>96.24</v>
      </c>
      <c r="AD287" s="10">
        <f t="shared" si="263"/>
        <v>81.81</v>
      </c>
      <c r="AE287" s="10">
        <f t="shared" si="264"/>
        <v>14.429999999999993</v>
      </c>
      <c r="AF287" s="10">
        <f t="shared" si="265"/>
        <v>8.68</v>
      </c>
      <c r="AG287" s="9">
        <v>475893</v>
      </c>
      <c r="AH287" s="5">
        <f t="shared" si="257"/>
        <v>70</v>
      </c>
      <c r="AJ287" s="20">
        <f t="shared" si="258"/>
        <v>79.099999999999994</v>
      </c>
    </row>
    <row r="288" spans="1:36" ht="14.1" customHeight="1">
      <c r="A288" s="83" t="s">
        <v>94</v>
      </c>
      <c r="B288" s="108" t="s">
        <v>13</v>
      </c>
      <c r="C288" s="21">
        <f>$C$258</f>
        <v>1.3686309999999999</v>
      </c>
      <c r="D288" s="126">
        <v>476011</v>
      </c>
      <c r="E288" s="68">
        <v>476022</v>
      </c>
      <c r="F288" s="29" t="s">
        <v>14</v>
      </c>
      <c r="G288" s="131">
        <f t="shared" si="249"/>
        <v>90.4</v>
      </c>
      <c r="H288" s="110">
        <f t="shared" si="250"/>
        <v>123.72</v>
      </c>
      <c r="I288" s="110">
        <f t="shared" si="259"/>
        <v>123.72</v>
      </c>
      <c r="J288" s="144">
        <f t="shared" si="260"/>
        <v>115.03999999999999</v>
      </c>
      <c r="K288" s="110">
        <f t="shared" si="261"/>
        <v>123.72</v>
      </c>
      <c r="L288" s="107">
        <f t="shared" si="261"/>
        <v>123.72</v>
      </c>
      <c r="M288" s="65"/>
      <c r="N288" s="80"/>
      <c r="P288" s="108" t="s">
        <v>13</v>
      </c>
      <c r="Q288" s="21">
        <f t="shared" si="251"/>
        <v>1.3686309999999999</v>
      </c>
      <c r="R288" s="126">
        <f t="shared" si="252"/>
        <v>476011</v>
      </c>
      <c r="S288" s="68">
        <f t="shared" si="266"/>
        <v>476022</v>
      </c>
      <c r="T288" s="29" t="s">
        <v>14</v>
      </c>
      <c r="U288" s="131">
        <f t="shared" si="253"/>
        <v>90.4</v>
      </c>
      <c r="V288" s="110">
        <f t="shared" si="254"/>
        <v>123.72</v>
      </c>
      <c r="W288" s="110">
        <f t="shared" si="255"/>
        <v>123.72</v>
      </c>
      <c r="X288" s="144">
        <f t="shared" si="256"/>
        <v>115.03999999999999</v>
      </c>
      <c r="Y288" s="110">
        <f t="shared" si="267"/>
        <v>123.72</v>
      </c>
      <c r="Z288" s="107">
        <f t="shared" si="268"/>
        <v>123.72</v>
      </c>
      <c r="AA288" s="65"/>
      <c r="AB288" s="80"/>
      <c r="AC288" s="10">
        <f t="shared" si="262"/>
        <v>123.72</v>
      </c>
      <c r="AD288" s="10">
        <f t="shared" si="263"/>
        <v>105.17</v>
      </c>
      <c r="AE288" s="10">
        <f>AC288-AD288</f>
        <v>18.549999999999997</v>
      </c>
      <c r="AF288" s="10">
        <f t="shared" si="265"/>
        <v>8.68</v>
      </c>
      <c r="AG288" s="9">
        <v>476011</v>
      </c>
      <c r="AH288" s="5">
        <f>G258</f>
        <v>80</v>
      </c>
      <c r="AJ288" s="20">
        <f t="shared" si="258"/>
        <v>90.4</v>
      </c>
    </row>
    <row r="289" spans="1:36" ht="14.1" customHeight="1">
      <c r="A289" s="83" t="s">
        <v>94</v>
      </c>
      <c r="B289" s="108" t="s">
        <v>13</v>
      </c>
      <c r="C289" s="21">
        <f>$C$259</f>
        <v>1.3686309999999999</v>
      </c>
      <c r="D289" s="126">
        <v>476033</v>
      </c>
      <c r="E289" s="68">
        <v>476044</v>
      </c>
      <c r="F289" s="29" t="s">
        <v>14</v>
      </c>
      <c r="G289" s="131">
        <f t="shared" si="249"/>
        <v>226</v>
      </c>
      <c r="H289" s="110">
        <f t="shared" si="250"/>
        <v>309.31</v>
      </c>
      <c r="I289" s="110">
        <f t="shared" si="259"/>
        <v>309.31</v>
      </c>
      <c r="J289" s="144">
        <f t="shared" si="260"/>
        <v>300.63</v>
      </c>
      <c r="K289" s="110">
        <f t="shared" si="261"/>
        <v>309.31</v>
      </c>
      <c r="L289" s="107">
        <f t="shared" si="261"/>
        <v>309.31</v>
      </c>
      <c r="M289" s="65"/>
      <c r="N289" s="80"/>
      <c r="P289" s="108" t="s">
        <v>13</v>
      </c>
      <c r="Q289" s="21">
        <f t="shared" si="251"/>
        <v>1.3686309999999999</v>
      </c>
      <c r="R289" s="126">
        <f t="shared" si="252"/>
        <v>476033</v>
      </c>
      <c r="S289" s="68">
        <f t="shared" si="266"/>
        <v>476044</v>
      </c>
      <c r="T289" s="29" t="s">
        <v>14</v>
      </c>
      <c r="U289" s="131">
        <f t="shared" si="253"/>
        <v>226</v>
      </c>
      <c r="V289" s="110">
        <f t="shared" si="254"/>
        <v>309.31</v>
      </c>
      <c r="W289" s="110">
        <f t="shared" si="255"/>
        <v>309.31</v>
      </c>
      <c r="X289" s="144">
        <f t="shared" si="256"/>
        <v>300.63</v>
      </c>
      <c r="Y289" s="110">
        <f t="shared" si="267"/>
        <v>309.31</v>
      </c>
      <c r="Z289" s="107">
        <f t="shared" si="268"/>
        <v>309.31</v>
      </c>
      <c r="AA289" s="65"/>
      <c r="AB289" s="80"/>
      <c r="AC289" s="10">
        <f t="shared" si="262"/>
        <v>309.31</v>
      </c>
      <c r="AD289" s="10">
        <f t="shared" si="263"/>
        <v>262.92</v>
      </c>
      <c r="AE289" s="10">
        <f>AC289-AD289</f>
        <v>46.389999999999986</v>
      </c>
      <c r="AF289" s="10">
        <f t="shared" si="265"/>
        <v>8.68</v>
      </c>
      <c r="AG289" s="9">
        <v>476033</v>
      </c>
      <c r="AH289" s="5">
        <f>G259</f>
        <v>200</v>
      </c>
      <c r="AJ289" s="20">
        <f t="shared" si="258"/>
        <v>226</v>
      </c>
    </row>
    <row r="290" spans="1:36" ht="14.1" customHeight="1">
      <c r="A290" s="83" t="s">
        <v>94</v>
      </c>
      <c r="B290" s="108" t="s">
        <v>13</v>
      </c>
      <c r="C290" s="21">
        <f>$C$261</f>
        <v>1.3686309999999999</v>
      </c>
      <c r="D290" s="126">
        <v>476070</v>
      </c>
      <c r="E290" s="68">
        <v>476081</v>
      </c>
      <c r="F290" s="29" t="s">
        <v>14</v>
      </c>
      <c r="G290" s="131">
        <f t="shared" si="249"/>
        <v>300.58</v>
      </c>
      <c r="H290" s="110">
        <f t="shared" si="250"/>
        <v>411.38</v>
      </c>
      <c r="I290" s="110">
        <f t="shared" si="259"/>
        <v>411.38</v>
      </c>
      <c r="J290" s="144">
        <f t="shared" si="260"/>
        <v>402.7</v>
      </c>
      <c r="K290" s="110">
        <f t="shared" si="261"/>
        <v>411.38</v>
      </c>
      <c r="L290" s="107">
        <f t="shared" si="261"/>
        <v>411.38</v>
      </c>
      <c r="M290" s="65"/>
      <c r="N290" s="80"/>
      <c r="P290" s="108" t="s">
        <v>13</v>
      </c>
      <c r="Q290" s="21">
        <f t="shared" si="251"/>
        <v>1.3686309999999999</v>
      </c>
      <c r="R290" s="126">
        <f t="shared" si="252"/>
        <v>476070</v>
      </c>
      <c r="S290" s="68">
        <f t="shared" si="266"/>
        <v>476081</v>
      </c>
      <c r="T290" s="29" t="s">
        <v>14</v>
      </c>
      <c r="U290" s="131">
        <f t="shared" si="253"/>
        <v>300.58</v>
      </c>
      <c r="V290" s="110">
        <f t="shared" si="254"/>
        <v>411.38</v>
      </c>
      <c r="W290" s="110">
        <f t="shared" si="255"/>
        <v>411.38</v>
      </c>
      <c r="X290" s="144">
        <f t="shared" si="256"/>
        <v>402.7</v>
      </c>
      <c r="Y290" s="110">
        <f t="shared" si="267"/>
        <v>411.38</v>
      </c>
      <c r="Z290" s="107">
        <f t="shared" si="268"/>
        <v>411.38</v>
      </c>
      <c r="AA290" s="65"/>
      <c r="AB290" s="80"/>
      <c r="AC290" s="10">
        <f t="shared" si="262"/>
        <v>411.38</v>
      </c>
      <c r="AD290" s="10">
        <f t="shared" si="263"/>
        <v>349.68</v>
      </c>
      <c r="AE290" s="10">
        <f>AC290-AD290</f>
        <v>61.699999999999989</v>
      </c>
      <c r="AF290" s="10">
        <f t="shared" si="265"/>
        <v>8.68</v>
      </c>
      <c r="AG290" s="9">
        <v>476070</v>
      </c>
      <c r="AH290" s="5">
        <f>G261</f>
        <v>266</v>
      </c>
      <c r="AJ290" s="20">
        <f t="shared" si="258"/>
        <v>300.58</v>
      </c>
    </row>
    <row r="291" spans="1:36" ht="13.5" customHeight="1">
      <c r="B291" s="34"/>
      <c r="C291" s="97"/>
      <c r="D291" s="98"/>
      <c r="E291" s="99"/>
      <c r="F291" s="35"/>
      <c r="G291" s="100"/>
      <c r="H291" s="101"/>
      <c r="I291" s="102"/>
      <c r="J291" s="102"/>
      <c r="K291" s="102"/>
      <c r="L291" s="103"/>
      <c r="M291" s="5"/>
      <c r="N291" s="29"/>
      <c r="P291" s="34"/>
      <c r="Q291" s="97"/>
      <c r="R291" s="98"/>
      <c r="S291" s="99"/>
      <c r="T291" s="35"/>
      <c r="U291" s="100"/>
      <c r="V291" s="101"/>
      <c r="W291" s="102"/>
      <c r="X291" s="102"/>
      <c r="Y291" s="102"/>
      <c r="Z291" s="103"/>
      <c r="AA291" s="5"/>
      <c r="AB291" s="29"/>
    </row>
    <row r="292" spans="1:36" ht="13.5" customHeight="1">
      <c r="C292" s="1"/>
      <c r="Q292" s="1"/>
    </row>
    <row r="293" spans="1:36" ht="13.5" customHeight="1">
      <c r="C293" s="1"/>
      <c r="N293" s="28" t="s">
        <v>91</v>
      </c>
      <c r="U293" s="12"/>
      <c r="AB293" s="8" t="str">
        <f>N293</f>
        <v>58</v>
      </c>
    </row>
    <row r="294" spans="1:36" ht="13.5" customHeight="1">
      <c r="B294" s="3" t="s">
        <v>35</v>
      </c>
      <c r="G294" s="19"/>
      <c r="L294" s="7"/>
      <c r="M294" s="7"/>
      <c r="N294" s="70"/>
      <c r="P294" s="3" t="s">
        <v>36</v>
      </c>
      <c r="W294" s="19"/>
      <c r="AD294" s="7"/>
      <c r="AF294" s="7"/>
    </row>
    <row r="295" spans="1:36" ht="13.5" customHeight="1">
      <c r="B295" s="2" t="s">
        <v>33</v>
      </c>
      <c r="G295" s="19"/>
      <c r="L295" s="7"/>
      <c r="M295" s="7"/>
      <c r="N295" s="70"/>
      <c r="P295" s="2" t="s">
        <v>34</v>
      </c>
      <c r="W295" s="19"/>
    </row>
    <row r="296" spans="1:36" ht="13.5" customHeight="1">
      <c r="C296" s="1"/>
      <c r="Q296" s="1"/>
    </row>
    <row r="297" spans="1:36" ht="34.5" customHeight="1">
      <c r="B297" s="242" t="s">
        <v>4</v>
      </c>
      <c r="C297" s="243"/>
      <c r="D297" s="243"/>
      <c r="E297" s="243"/>
      <c r="F297" s="243"/>
      <c r="G297" s="244"/>
      <c r="H297" s="114" t="s">
        <v>5</v>
      </c>
      <c r="I297" s="245" t="s">
        <v>77</v>
      </c>
      <c r="J297" s="244"/>
      <c r="K297" s="245" t="s">
        <v>78</v>
      </c>
      <c r="L297" s="246"/>
      <c r="M297" s="115"/>
      <c r="N297" s="67"/>
      <c r="P297" s="242" t="s">
        <v>8</v>
      </c>
      <c r="Q297" s="243"/>
      <c r="R297" s="243"/>
      <c r="S297" s="243"/>
      <c r="T297" s="243"/>
      <c r="U297" s="244"/>
      <c r="V297" s="114" t="s">
        <v>9</v>
      </c>
      <c r="W297" s="245" t="s">
        <v>79</v>
      </c>
      <c r="X297" s="244"/>
      <c r="Y297" s="245" t="s">
        <v>80</v>
      </c>
      <c r="Z297" s="246"/>
      <c r="AA297" s="4"/>
      <c r="AB297" s="67"/>
      <c r="AC297" s="75" t="s">
        <v>75</v>
      </c>
      <c r="AD297" s="76"/>
    </row>
    <row r="298" spans="1:36" ht="34.5" customHeight="1">
      <c r="B298" s="116"/>
      <c r="C298" s="56"/>
      <c r="D298" s="122" t="s">
        <v>81</v>
      </c>
      <c r="E298" s="136" t="s">
        <v>82</v>
      </c>
      <c r="F298" s="56"/>
      <c r="G298" s="119"/>
      <c r="H298" s="120"/>
      <c r="I298" s="137" t="s">
        <v>83</v>
      </c>
      <c r="J298" s="137" t="s">
        <v>84</v>
      </c>
      <c r="K298" s="137" t="s">
        <v>83</v>
      </c>
      <c r="L298" s="137" t="s">
        <v>84</v>
      </c>
      <c r="M298" s="79"/>
      <c r="N298" s="79"/>
      <c r="P298" s="116"/>
      <c r="Q298" s="56"/>
      <c r="R298" s="122" t="s">
        <v>81</v>
      </c>
      <c r="S298" s="136" t="s">
        <v>82</v>
      </c>
      <c r="T298" s="56"/>
      <c r="U298" s="119"/>
      <c r="V298" s="120"/>
      <c r="W298" s="138" t="s">
        <v>37</v>
      </c>
      <c r="X298" s="138" t="s">
        <v>38</v>
      </c>
      <c r="Y298" s="138" t="s">
        <v>37</v>
      </c>
      <c r="Z298" s="138" t="s">
        <v>38</v>
      </c>
      <c r="AA298" s="66"/>
      <c r="AB298" s="81"/>
      <c r="AC298" s="14" t="s">
        <v>30</v>
      </c>
      <c r="AD298" s="8" t="s">
        <v>6</v>
      </c>
      <c r="AE298" s="8" t="s">
        <v>7</v>
      </c>
      <c r="AF298" s="15">
        <v>8.68</v>
      </c>
      <c r="AH298" s="77" t="s">
        <v>76</v>
      </c>
      <c r="AJ298" s="8" t="s">
        <v>43</v>
      </c>
    </row>
    <row r="299" spans="1:36" ht="13.5" customHeight="1">
      <c r="B299" s="104"/>
      <c r="C299" s="89"/>
      <c r="D299" s="90"/>
      <c r="E299" s="91"/>
      <c r="F299" s="92"/>
      <c r="G299" s="93"/>
      <c r="H299" s="94"/>
      <c r="I299" s="94"/>
      <c r="J299" s="95"/>
      <c r="K299" s="94"/>
      <c r="L299" s="96"/>
      <c r="M299" s="6"/>
      <c r="N299" s="67"/>
      <c r="P299" s="104"/>
      <c r="Q299" s="89"/>
      <c r="R299" s="90"/>
      <c r="S299" s="91"/>
      <c r="T299" s="92"/>
      <c r="U299" s="93"/>
      <c r="V299" s="94"/>
      <c r="W299" s="94"/>
      <c r="X299" s="95"/>
      <c r="Y299" s="94"/>
      <c r="Z299" s="96"/>
      <c r="AA299" s="6"/>
      <c r="AB299" s="67"/>
    </row>
    <row r="300" spans="1:36" ht="14.1" customHeight="1">
      <c r="A300" s="83" t="s">
        <v>94</v>
      </c>
      <c r="B300" s="108" t="s">
        <v>13</v>
      </c>
      <c r="C300" s="21">
        <f>$C$262</f>
        <v>1.3686309999999999</v>
      </c>
      <c r="D300" s="126">
        <v>476114</v>
      </c>
      <c r="E300" s="68">
        <v>476125</v>
      </c>
      <c r="F300" s="29" t="s">
        <v>14</v>
      </c>
      <c r="G300" s="131">
        <f t="shared" ref="G300:G309" si="269">+AJ300</f>
        <v>67.8</v>
      </c>
      <c r="H300" s="110">
        <f t="shared" si="250"/>
        <v>92.79</v>
      </c>
      <c r="I300" s="110">
        <f t="shared" ref="I300:I309" si="270">$H300</f>
        <v>92.79</v>
      </c>
      <c r="J300" s="144">
        <f t="shared" ref="J300:J306" si="271">H300-AF300</f>
        <v>84.110000000000014</v>
      </c>
      <c r="K300" s="110">
        <f t="shared" ref="K300:L309" si="272">$H300</f>
        <v>92.79</v>
      </c>
      <c r="L300" s="107">
        <f t="shared" si="272"/>
        <v>92.79</v>
      </c>
      <c r="M300" s="65"/>
      <c r="N300" s="80"/>
      <c r="P300" s="108" t="s">
        <v>13</v>
      </c>
      <c r="Q300" s="21">
        <f t="shared" si="251"/>
        <v>1.3686309999999999</v>
      </c>
      <c r="R300" s="126">
        <f t="shared" si="252"/>
        <v>476114</v>
      </c>
      <c r="S300" s="68">
        <f t="shared" si="266"/>
        <v>476125</v>
      </c>
      <c r="T300" s="29" t="s">
        <v>14</v>
      </c>
      <c r="U300" s="131">
        <f t="shared" si="253"/>
        <v>67.8</v>
      </c>
      <c r="V300" s="110">
        <f t="shared" si="254"/>
        <v>92.79</v>
      </c>
      <c r="W300" s="110">
        <f t="shared" si="255"/>
        <v>92.79</v>
      </c>
      <c r="X300" s="144">
        <f t="shared" si="256"/>
        <v>84.110000000000014</v>
      </c>
      <c r="Y300" s="110">
        <f t="shared" si="267"/>
        <v>92.79</v>
      </c>
      <c r="Z300" s="107">
        <f t="shared" si="268"/>
        <v>92.79</v>
      </c>
      <c r="AA300" s="65"/>
      <c r="AB300" s="80"/>
      <c r="AC300" s="10">
        <f t="shared" ref="AC300:AC306" si="273">H300</f>
        <v>92.79</v>
      </c>
      <c r="AD300" s="10">
        <f>ROUNDUP(+AC300*0.85,2)</f>
        <v>78.88000000000001</v>
      </c>
      <c r="AE300" s="10">
        <f t="shared" ref="AE300:AE306" si="274">AC300-AD300</f>
        <v>13.909999999999997</v>
      </c>
      <c r="AF300" s="10">
        <f t="shared" ref="AF300:AF306" si="275">IF(+AE300&lt;+$AF$245,+AE300,+$AF$245)</f>
        <v>8.68</v>
      </c>
      <c r="AG300" s="9">
        <v>476114</v>
      </c>
      <c r="AH300" s="5">
        <f>G262</f>
        <v>60</v>
      </c>
      <c r="AI300" s="9">
        <v>1.1299999999999999</v>
      </c>
      <c r="AJ300" s="20">
        <f t="shared" ref="AJ300:AJ309" si="276">ROUND(AH300*$AI$87,2)</f>
        <v>67.8</v>
      </c>
    </row>
    <row r="301" spans="1:36" ht="14.1" customHeight="1">
      <c r="A301" s="83" t="s">
        <v>94</v>
      </c>
      <c r="B301" s="108" t="s">
        <v>13</v>
      </c>
      <c r="C301" s="21">
        <f>$C$264</f>
        <v>1.216717</v>
      </c>
      <c r="D301" s="126">
        <v>476210</v>
      </c>
      <c r="E301" s="68">
        <v>476221</v>
      </c>
      <c r="F301" s="29" t="s">
        <v>14</v>
      </c>
      <c r="G301" s="131">
        <f t="shared" si="269"/>
        <v>72.319999999999993</v>
      </c>
      <c r="H301" s="110">
        <f t="shared" si="250"/>
        <v>87.99</v>
      </c>
      <c r="I301" s="110">
        <f t="shared" si="270"/>
        <v>87.99</v>
      </c>
      <c r="J301" s="144">
        <f t="shared" si="271"/>
        <v>79.31</v>
      </c>
      <c r="K301" s="110">
        <f t="shared" si="272"/>
        <v>87.99</v>
      </c>
      <c r="L301" s="107">
        <f t="shared" si="272"/>
        <v>87.99</v>
      </c>
      <c r="M301" s="65"/>
      <c r="N301" s="80"/>
      <c r="P301" s="108" t="s">
        <v>13</v>
      </c>
      <c r="Q301" s="21">
        <f t="shared" si="251"/>
        <v>1.216717</v>
      </c>
      <c r="R301" s="126">
        <f t="shared" si="252"/>
        <v>476210</v>
      </c>
      <c r="S301" s="68">
        <f t="shared" si="266"/>
        <v>476221</v>
      </c>
      <c r="T301" s="29" t="s">
        <v>14</v>
      </c>
      <c r="U301" s="131">
        <f t="shared" si="253"/>
        <v>72.319999999999993</v>
      </c>
      <c r="V301" s="110">
        <f t="shared" si="254"/>
        <v>87.99</v>
      </c>
      <c r="W301" s="110">
        <f t="shared" si="255"/>
        <v>87.99</v>
      </c>
      <c r="X301" s="144">
        <f t="shared" si="256"/>
        <v>79.31</v>
      </c>
      <c r="Y301" s="110">
        <f t="shared" si="267"/>
        <v>87.99</v>
      </c>
      <c r="Z301" s="107">
        <f t="shared" si="268"/>
        <v>87.99</v>
      </c>
      <c r="AA301" s="65"/>
      <c r="AB301" s="80"/>
      <c r="AC301" s="10">
        <f t="shared" si="273"/>
        <v>87.99</v>
      </c>
      <c r="AD301" s="10">
        <f t="shared" ref="AD301:AD308" si="277">ROUNDUP(+AC301*0.85,2)</f>
        <v>74.800000000000011</v>
      </c>
      <c r="AE301" s="10">
        <f t="shared" si="274"/>
        <v>13.189999999999984</v>
      </c>
      <c r="AF301" s="10">
        <f t="shared" si="275"/>
        <v>8.68</v>
      </c>
      <c r="AG301" s="9">
        <v>476210</v>
      </c>
      <c r="AH301" s="5">
        <f t="shared" ref="AH301:AH309" si="278">G264</f>
        <v>64</v>
      </c>
      <c r="AJ301" s="20">
        <f t="shared" si="276"/>
        <v>72.319999999999993</v>
      </c>
    </row>
    <row r="302" spans="1:36" ht="14.1" customHeight="1">
      <c r="A302" s="83" t="s">
        <v>94</v>
      </c>
      <c r="B302" s="108" t="s">
        <v>13</v>
      </c>
      <c r="C302" s="21">
        <f>$C$265</f>
        <v>1.216717</v>
      </c>
      <c r="D302" s="126">
        <v>476232</v>
      </c>
      <c r="E302" s="68">
        <v>476243</v>
      </c>
      <c r="F302" s="29" t="s">
        <v>14</v>
      </c>
      <c r="G302" s="131">
        <f t="shared" si="269"/>
        <v>54.24</v>
      </c>
      <c r="H302" s="110">
        <f t="shared" si="250"/>
        <v>65.989999999999995</v>
      </c>
      <c r="I302" s="110">
        <f t="shared" si="270"/>
        <v>65.989999999999995</v>
      </c>
      <c r="J302" s="144">
        <f t="shared" si="271"/>
        <v>57.309999999999995</v>
      </c>
      <c r="K302" s="110">
        <f t="shared" si="272"/>
        <v>65.989999999999995</v>
      </c>
      <c r="L302" s="107">
        <f t="shared" si="272"/>
        <v>65.989999999999995</v>
      </c>
      <c r="M302" s="65"/>
      <c r="N302" s="80"/>
      <c r="P302" s="108" t="s">
        <v>13</v>
      </c>
      <c r="Q302" s="21">
        <f t="shared" si="251"/>
        <v>1.216717</v>
      </c>
      <c r="R302" s="126">
        <f t="shared" si="252"/>
        <v>476232</v>
      </c>
      <c r="S302" s="68">
        <f t="shared" si="266"/>
        <v>476243</v>
      </c>
      <c r="T302" s="29" t="s">
        <v>14</v>
      </c>
      <c r="U302" s="131">
        <f t="shared" si="253"/>
        <v>54.24</v>
      </c>
      <c r="V302" s="110">
        <f t="shared" si="254"/>
        <v>65.989999999999995</v>
      </c>
      <c r="W302" s="110">
        <f t="shared" si="255"/>
        <v>65.989999999999995</v>
      </c>
      <c r="X302" s="144">
        <f t="shared" si="256"/>
        <v>57.309999999999995</v>
      </c>
      <c r="Y302" s="110">
        <f t="shared" si="267"/>
        <v>65.989999999999995</v>
      </c>
      <c r="Z302" s="107">
        <f t="shared" si="268"/>
        <v>65.989999999999995</v>
      </c>
      <c r="AA302" s="65"/>
      <c r="AB302" s="80"/>
      <c r="AC302" s="10">
        <f t="shared" si="273"/>
        <v>65.989999999999995</v>
      </c>
      <c r="AD302" s="10">
        <f t="shared" si="277"/>
        <v>56.1</v>
      </c>
      <c r="AE302" s="10">
        <f t="shared" si="274"/>
        <v>9.8899999999999935</v>
      </c>
      <c r="AF302" s="10">
        <f t="shared" si="275"/>
        <v>8.68</v>
      </c>
      <c r="AG302" s="9">
        <v>476232</v>
      </c>
      <c r="AH302" s="5">
        <f t="shared" si="278"/>
        <v>48</v>
      </c>
      <c r="AJ302" s="20">
        <f t="shared" si="276"/>
        <v>54.24</v>
      </c>
    </row>
    <row r="303" spans="1:36" ht="14.1" customHeight="1">
      <c r="A303" s="83" t="s">
        <v>94</v>
      </c>
      <c r="B303" s="108" t="s">
        <v>13</v>
      </c>
      <c r="C303" s="21">
        <f>$C$266</f>
        <v>1.216717</v>
      </c>
      <c r="D303" s="126">
        <v>476254</v>
      </c>
      <c r="E303" s="68">
        <v>476265</v>
      </c>
      <c r="F303" s="29" t="s">
        <v>14</v>
      </c>
      <c r="G303" s="131">
        <f t="shared" si="269"/>
        <v>45.2</v>
      </c>
      <c r="H303" s="110">
        <f t="shared" si="250"/>
        <v>55</v>
      </c>
      <c r="I303" s="110">
        <f t="shared" si="270"/>
        <v>55</v>
      </c>
      <c r="J303" s="144">
        <f t="shared" si="271"/>
        <v>46.75</v>
      </c>
      <c r="K303" s="110">
        <f t="shared" si="272"/>
        <v>55</v>
      </c>
      <c r="L303" s="107">
        <f t="shared" si="272"/>
        <v>55</v>
      </c>
      <c r="M303" s="65"/>
      <c r="N303" s="80"/>
      <c r="P303" s="108" t="s">
        <v>13</v>
      </c>
      <c r="Q303" s="21">
        <f t="shared" si="251"/>
        <v>1.216717</v>
      </c>
      <c r="R303" s="126">
        <f t="shared" si="252"/>
        <v>476254</v>
      </c>
      <c r="S303" s="68">
        <f t="shared" si="266"/>
        <v>476265</v>
      </c>
      <c r="T303" s="29" t="s">
        <v>14</v>
      </c>
      <c r="U303" s="131">
        <f t="shared" si="253"/>
        <v>45.2</v>
      </c>
      <c r="V303" s="110">
        <f t="shared" si="254"/>
        <v>55</v>
      </c>
      <c r="W303" s="110">
        <f t="shared" si="255"/>
        <v>55</v>
      </c>
      <c r="X303" s="144">
        <f t="shared" si="256"/>
        <v>46.75</v>
      </c>
      <c r="Y303" s="110">
        <f t="shared" si="267"/>
        <v>55</v>
      </c>
      <c r="Z303" s="107">
        <f t="shared" si="268"/>
        <v>55</v>
      </c>
      <c r="AA303" s="65"/>
      <c r="AB303" s="80"/>
      <c r="AC303" s="10">
        <f t="shared" si="273"/>
        <v>55</v>
      </c>
      <c r="AD303" s="10">
        <f t="shared" si="277"/>
        <v>46.75</v>
      </c>
      <c r="AE303" s="10">
        <f t="shared" si="274"/>
        <v>8.25</v>
      </c>
      <c r="AF303" s="10">
        <f t="shared" si="275"/>
        <v>8.25</v>
      </c>
      <c r="AG303" s="9">
        <v>476254</v>
      </c>
      <c r="AH303" s="5">
        <f t="shared" si="278"/>
        <v>40</v>
      </c>
      <c r="AJ303" s="20">
        <f t="shared" si="276"/>
        <v>45.2</v>
      </c>
    </row>
    <row r="304" spans="1:36" ht="14.1" customHeight="1">
      <c r="A304" s="83" t="s">
        <v>94</v>
      </c>
      <c r="B304" s="108" t="s">
        <v>13</v>
      </c>
      <c r="C304" s="21">
        <f>$C$267</f>
        <v>1.3686309999999999</v>
      </c>
      <c r="D304" s="126">
        <v>476276</v>
      </c>
      <c r="E304" s="68">
        <v>476280</v>
      </c>
      <c r="F304" s="29" t="s">
        <v>14</v>
      </c>
      <c r="G304" s="131">
        <f t="shared" si="269"/>
        <v>847.5</v>
      </c>
      <c r="H304" s="110">
        <f t="shared" si="250"/>
        <v>1159.9100000000001</v>
      </c>
      <c r="I304" s="110">
        <f t="shared" si="270"/>
        <v>1159.9100000000001</v>
      </c>
      <c r="J304" s="144">
        <f t="shared" si="271"/>
        <v>1151.23</v>
      </c>
      <c r="K304" s="110">
        <f t="shared" si="272"/>
        <v>1159.9100000000001</v>
      </c>
      <c r="L304" s="107">
        <f t="shared" si="272"/>
        <v>1159.9100000000001</v>
      </c>
      <c r="M304" s="65"/>
      <c r="N304" s="80"/>
      <c r="P304" s="108" t="s">
        <v>13</v>
      </c>
      <c r="Q304" s="21">
        <f t="shared" si="251"/>
        <v>1.3686309999999999</v>
      </c>
      <c r="R304" s="126">
        <f t="shared" si="252"/>
        <v>476276</v>
      </c>
      <c r="S304" s="68">
        <f t="shared" si="266"/>
        <v>476280</v>
      </c>
      <c r="T304" s="29" t="s">
        <v>14</v>
      </c>
      <c r="U304" s="131">
        <f t="shared" si="253"/>
        <v>847.5</v>
      </c>
      <c r="V304" s="110">
        <f t="shared" si="254"/>
        <v>1159.9100000000001</v>
      </c>
      <c r="W304" s="110">
        <f t="shared" si="255"/>
        <v>1159.9100000000001</v>
      </c>
      <c r="X304" s="144">
        <f t="shared" si="256"/>
        <v>1151.23</v>
      </c>
      <c r="Y304" s="110">
        <f t="shared" si="267"/>
        <v>1159.9100000000001</v>
      </c>
      <c r="Z304" s="107">
        <f t="shared" si="268"/>
        <v>1159.9100000000001</v>
      </c>
      <c r="AA304" s="65"/>
      <c r="AB304" s="80"/>
      <c r="AC304" s="10">
        <f t="shared" si="273"/>
        <v>1159.9100000000001</v>
      </c>
      <c r="AD304" s="10">
        <f t="shared" si="277"/>
        <v>985.93</v>
      </c>
      <c r="AE304" s="10">
        <f t="shared" si="274"/>
        <v>173.98000000000013</v>
      </c>
      <c r="AF304" s="10">
        <f t="shared" si="275"/>
        <v>8.68</v>
      </c>
      <c r="AG304" s="9">
        <v>476276</v>
      </c>
      <c r="AH304" s="5">
        <f t="shared" si="278"/>
        <v>750</v>
      </c>
      <c r="AJ304" s="20">
        <f t="shared" si="276"/>
        <v>847.5</v>
      </c>
    </row>
    <row r="305" spans="1:38" ht="14.1" customHeight="1">
      <c r="A305" s="83" t="s">
        <v>94</v>
      </c>
      <c r="B305" s="108" t="s">
        <v>13</v>
      </c>
      <c r="C305" s="21">
        <f>$C$268</f>
        <v>1.3686309999999999</v>
      </c>
      <c r="D305" s="126">
        <v>476291</v>
      </c>
      <c r="E305" s="68">
        <v>476302</v>
      </c>
      <c r="F305" s="29" t="s">
        <v>14</v>
      </c>
      <c r="G305" s="131">
        <f t="shared" si="269"/>
        <v>135.6</v>
      </c>
      <c r="H305" s="110">
        <f t="shared" si="250"/>
        <v>185.59</v>
      </c>
      <c r="I305" s="110">
        <f t="shared" si="270"/>
        <v>185.59</v>
      </c>
      <c r="J305" s="144">
        <f t="shared" si="271"/>
        <v>176.91</v>
      </c>
      <c r="K305" s="110">
        <f t="shared" si="272"/>
        <v>185.59</v>
      </c>
      <c r="L305" s="107">
        <f t="shared" si="272"/>
        <v>185.59</v>
      </c>
      <c r="M305" s="65"/>
      <c r="N305" s="80"/>
      <c r="P305" s="108" t="s">
        <v>13</v>
      </c>
      <c r="Q305" s="21">
        <f t="shared" si="251"/>
        <v>1.3686309999999999</v>
      </c>
      <c r="R305" s="126">
        <f t="shared" si="252"/>
        <v>476291</v>
      </c>
      <c r="S305" s="68">
        <f t="shared" si="266"/>
        <v>476302</v>
      </c>
      <c r="T305" s="29" t="s">
        <v>14</v>
      </c>
      <c r="U305" s="131">
        <f t="shared" si="253"/>
        <v>135.6</v>
      </c>
      <c r="V305" s="110">
        <f t="shared" si="254"/>
        <v>185.59</v>
      </c>
      <c r="W305" s="110">
        <f t="shared" si="255"/>
        <v>185.59</v>
      </c>
      <c r="X305" s="144">
        <f t="shared" si="256"/>
        <v>176.91</v>
      </c>
      <c r="Y305" s="110">
        <f t="shared" si="267"/>
        <v>185.59</v>
      </c>
      <c r="Z305" s="107">
        <f t="shared" si="268"/>
        <v>185.59</v>
      </c>
      <c r="AA305" s="65"/>
      <c r="AB305" s="80"/>
      <c r="AC305" s="10">
        <f t="shared" si="273"/>
        <v>185.59</v>
      </c>
      <c r="AD305" s="10">
        <f t="shared" si="277"/>
        <v>157.76</v>
      </c>
      <c r="AE305" s="10">
        <f t="shared" si="274"/>
        <v>27.830000000000013</v>
      </c>
      <c r="AF305" s="10">
        <f t="shared" si="275"/>
        <v>8.68</v>
      </c>
      <c r="AG305" s="9">
        <v>476291</v>
      </c>
      <c r="AH305" s="5">
        <f t="shared" si="278"/>
        <v>120</v>
      </c>
      <c r="AJ305" s="20">
        <f t="shared" si="276"/>
        <v>135.6</v>
      </c>
    </row>
    <row r="306" spans="1:38" ht="14.1" customHeight="1">
      <c r="A306" s="83" t="s">
        <v>94</v>
      </c>
      <c r="B306" s="108" t="s">
        <v>13</v>
      </c>
      <c r="C306" s="21">
        <f>$C$269</f>
        <v>1.3686309999999999</v>
      </c>
      <c r="D306" s="126">
        <v>476313</v>
      </c>
      <c r="E306" s="68">
        <v>476324</v>
      </c>
      <c r="F306" s="29" t="s">
        <v>14</v>
      </c>
      <c r="G306" s="131">
        <f t="shared" si="269"/>
        <v>135.6</v>
      </c>
      <c r="H306" s="110">
        <f t="shared" si="250"/>
        <v>185.59</v>
      </c>
      <c r="I306" s="110">
        <f t="shared" si="270"/>
        <v>185.59</v>
      </c>
      <c r="J306" s="144">
        <f t="shared" si="271"/>
        <v>176.91</v>
      </c>
      <c r="K306" s="110">
        <f t="shared" si="272"/>
        <v>185.59</v>
      </c>
      <c r="L306" s="107">
        <f t="shared" si="272"/>
        <v>185.59</v>
      </c>
      <c r="M306" s="65"/>
      <c r="N306" s="80"/>
      <c r="P306" s="108" t="s">
        <v>13</v>
      </c>
      <c r="Q306" s="21">
        <f t="shared" si="251"/>
        <v>1.3686309999999999</v>
      </c>
      <c r="R306" s="126">
        <f t="shared" si="252"/>
        <v>476313</v>
      </c>
      <c r="S306" s="68">
        <f t="shared" si="266"/>
        <v>476324</v>
      </c>
      <c r="T306" s="29" t="s">
        <v>14</v>
      </c>
      <c r="U306" s="131">
        <f t="shared" si="253"/>
        <v>135.6</v>
      </c>
      <c r="V306" s="110">
        <f t="shared" si="254"/>
        <v>185.59</v>
      </c>
      <c r="W306" s="110">
        <f t="shared" si="255"/>
        <v>185.59</v>
      </c>
      <c r="X306" s="144">
        <f t="shared" si="256"/>
        <v>176.91</v>
      </c>
      <c r="Y306" s="110">
        <f t="shared" si="267"/>
        <v>185.59</v>
      </c>
      <c r="Z306" s="107">
        <f t="shared" si="268"/>
        <v>185.59</v>
      </c>
      <c r="AA306" s="65"/>
      <c r="AB306" s="80"/>
      <c r="AC306" s="10">
        <f t="shared" si="273"/>
        <v>185.59</v>
      </c>
      <c r="AD306" s="10">
        <f t="shared" si="277"/>
        <v>157.76</v>
      </c>
      <c r="AE306" s="10">
        <f t="shared" si="274"/>
        <v>27.830000000000013</v>
      </c>
      <c r="AF306" s="10">
        <f t="shared" si="275"/>
        <v>8.68</v>
      </c>
      <c r="AG306" s="9">
        <v>476313</v>
      </c>
      <c r="AH306" s="5">
        <f t="shared" si="278"/>
        <v>120</v>
      </c>
      <c r="AJ306" s="20">
        <f t="shared" si="276"/>
        <v>135.6</v>
      </c>
    </row>
    <row r="307" spans="1:38" ht="14.1" customHeight="1">
      <c r="A307" s="83" t="s">
        <v>94</v>
      </c>
      <c r="B307" s="108" t="s">
        <v>13</v>
      </c>
      <c r="C307" s="21">
        <f>$C$270</f>
        <v>1.216717</v>
      </c>
      <c r="D307" s="109">
        <v>476335</v>
      </c>
      <c r="E307" s="68">
        <v>476346</v>
      </c>
      <c r="F307" s="29" t="s">
        <v>14</v>
      </c>
      <c r="G307" s="131">
        <f t="shared" si="269"/>
        <v>84.75</v>
      </c>
      <c r="H307" s="110">
        <f t="shared" si="250"/>
        <v>103.12</v>
      </c>
      <c r="I307" s="110">
        <f t="shared" si="270"/>
        <v>103.12</v>
      </c>
      <c r="J307" s="111">
        <f>$H307</f>
        <v>103.12</v>
      </c>
      <c r="K307" s="110">
        <f t="shared" si="272"/>
        <v>103.12</v>
      </c>
      <c r="L307" s="107">
        <f t="shared" si="272"/>
        <v>103.12</v>
      </c>
      <c r="M307" s="65"/>
      <c r="N307" s="80"/>
      <c r="P307" s="108" t="s">
        <v>13</v>
      </c>
      <c r="Q307" s="21">
        <f t="shared" si="251"/>
        <v>1.216717</v>
      </c>
      <c r="R307" s="109">
        <f t="shared" si="252"/>
        <v>476335</v>
      </c>
      <c r="S307" s="68">
        <f t="shared" si="266"/>
        <v>476346</v>
      </c>
      <c r="T307" s="29" t="s">
        <v>14</v>
      </c>
      <c r="U307" s="131">
        <f t="shared" si="253"/>
        <v>84.75</v>
      </c>
      <c r="V307" s="110">
        <f t="shared" si="254"/>
        <v>103.12</v>
      </c>
      <c r="W307" s="110">
        <f t="shared" si="255"/>
        <v>103.12</v>
      </c>
      <c r="X307" s="111">
        <f t="shared" si="256"/>
        <v>103.12</v>
      </c>
      <c r="Y307" s="110">
        <f t="shared" si="267"/>
        <v>103.12</v>
      </c>
      <c r="Z307" s="107">
        <f t="shared" si="268"/>
        <v>103.12</v>
      </c>
      <c r="AA307" s="65"/>
      <c r="AB307" s="80"/>
      <c r="AD307" s="10"/>
      <c r="AG307" s="2">
        <v>476335</v>
      </c>
      <c r="AH307" s="5">
        <f t="shared" si="278"/>
        <v>75</v>
      </c>
      <c r="AJ307" s="20">
        <f t="shared" si="276"/>
        <v>84.75</v>
      </c>
    </row>
    <row r="308" spans="1:38" ht="14.1" customHeight="1">
      <c r="A308" s="83" t="s">
        <v>94</v>
      </c>
      <c r="B308" s="108" t="s">
        <v>13</v>
      </c>
      <c r="C308" s="21">
        <f>$C$271</f>
        <v>1.3686309999999999</v>
      </c>
      <c r="D308" s="126">
        <v>476630</v>
      </c>
      <c r="E308" s="68">
        <v>476641</v>
      </c>
      <c r="F308" s="29" t="s">
        <v>14</v>
      </c>
      <c r="G308" s="131">
        <f t="shared" si="269"/>
        <v>427.14</v>
      </c>
      <c r="H308" s="110">
        <f t="shared" si="250"/>
        <v>584.6</v>
      </c>
      <c r="I308" s="110">
        <f t="shared" si="270"/>
        <v>584.6</v>
      </c>
      <c r="J308" s="144">
        <f>H308-AF308</f>
        <v>575.92000000000007</v>
      </c>
      <c r="K308" s="110">
        <f t="shared" si="272"/>
        <v>584.6</v>
      </c>
      <c r="L308" s="107">
        <f t="shared" si="272"/>
        <v>584.6</v>
      </c>
      <c r="M308" s="65"/>
      <c r="N308" s="80"/>
      <c r="P308" s="108" t="s">
        <v>13</v>
      </c>
      <c r="Q308" s="21">
        <f t="shared" si="251"/>
        <v>1.3686309999999999</v>
      </c>
      <c r="R308" s="126">
        <f t="shared" si="252"/>
        <v>476630</v>
      </c>
      <c r="S308" s="68">
        <f t="shared" si="266"/>
        <v>476641</v>
      </c>
      <c r="T308" s="29" t="s">
        <v>14</v>
      </c>
      <c r="U308" s="131">
        <f t="shared" si="253"/>
        <v>427.14</v>
      </c>
      <c r="V308" s="110">
        <f t="shared" si="254"/>
        <v>584.6</v>
      </c>
      <c r="W308" s="110">
        <f t="shared" si="255"/>
        <v>584.6</v>
      </c>
      <c r="X308" s="144">
        <f t="shared" si="256"/>
        <v>575.92000000000007</v>
      </c>
      <c r="Y308" s="110">
        <f t="shared" si="267"/>
        <v>584.6</v>
      </c>
      <c r="Z308" s="107">
        <f t="shared" si="268"/>
        <v>584.6</v>
      </c>
      <c r="AA308" s="65"/>
      <c r="AB308" s="80"/>
      <c r="AC308" s="10">
        <f>H308</f>
        <v>584.6</v>
      </c>
      <c r="AD308" s="10">
        <f t="shared" si="277"/>
        <v>496.91</v>
      </c>
      <c r="AE308" s="10">
        <f>AC308-AD308</f>
        <v>87.69</v>
      </c>
      <c r="AF308" s="10">
        <f>IF(+AE308&lt;+$AF$245,+AE308,+$AF$245)</f>
        <v>8.68</v>
      </c>
      <c r="AG308" s="9">
        <v>476630</v>
      </c>
      <c r="AH308" s="5">
        <f t="shared" si="278"/>
        <v>378</v>
      </c>
      <c r="AJ308" s="20">
        <f t="shared" si="276"/>
        <v>427.14</v>
      </c>
    </row>
    <row r="309" spans="1:38" ht="14.1" customHeight="1">
      <c r="A309" s="83" t="s">
        <v>94</v>
      </c>
      <c r="B309" s="108" t="s">
        <v>13</v>
      </c>
      <c r="C309" s="21">
        <f>$C$272</f>
        <v>1.216717</v>
      </c>
      <c r="D309" s="109">
        <v>476652</v>
      </c>
      <c r="E309" s="68">
        <v>476663</v>
      </c>
      <c r="F309" s="29" t="s">
        <v>14</v>
      </c>
      <c r="G309" s="131">
        <f t="shared" si="269"/>
        <v>169.5</v>
      </c>
      <c r="H309" s="110">
        <f t="shared" si="250"/>
        <v>206.23</v>
      </c>
      <c r="I309" s="110">
        <f t="shared" si="270"/>
        <v>206.23</v>
      </c>
      <c r="J309" s="111">
        <f>$H309</f>
        <v>206.23</v>
      </c>
      <c r="K309" s="110">
        <f t="shared" si="272"/>
        <v>206.23</v>
      </c>
      <c r="L309" s="107">
        <f t="shared" si="272"/>
        <v>206.23</v>
      </c>
      <c r="M309" s="65"/>
      <c r="N309" s="80"/>
      <c r="P309" s="108" t="s">
        <v>13</v>
      </c>
      <c r="Q309" s="21">
        <f t="shared" si="251"/>
        <v>1.216717</v>
      </c>
      <c r="R309" s="109">
        <f t="shared" si="252"/>
        <v>476652</v>
      </c>
      <c r="S309" s="68">
        <f t="shared" si="266"/>
        <v>476663</v>
      </c>
      <c r="T309" s="29" t="s">
        <v>14</v>
      </c>
      <c r="U309" s="131">
        <f t="shared" si="253"/>
        <v>169.5</v>
      </c>
      <c r="V309" s="110">
        <f t="shared" si="254"/>
        <v>206.23</v>
      </c>
      <c r="W309" s="110">
        <f t="shared" si="255"/>
        <v>206.23</v>
      </c>
      <c r="X309" s="111">
        <f t="shared" si="256"/>
        <v>206.23</v>
      </c>
      <c r="Y309" s="110">
        <f t="shared" si="267"/>
        <v>206.23</v>
      </c>
      <c r="Z309" s="107">
        <f t="shared" si="268"/>
        <v>206.23</v>
      </c>
      <c r="AA309" s="65"/>
      <c r="AB309" s="80"/>
      <c r="AG309" s="2">
        <v>476652</v>
      </c>
      <c r="AH309" s="5">
        <f t="shared" si="278"/>
        <v>150</v>
      </c>
      <c r="AJ309" s="20">
        <f t="shared" si="276"/>
        <v>169.5</v>
      </c>
    </row>
    <row r="310" spans="1:38" ht="13.5" customHeight="1">
      <c r="B310" s="34"/>
      <c r="C310" s="97"/>
      <c r="D310" s="98"/>
      <c r="E310" s="99"/>
      <c r="F310" s="35"/>
      <c r="G310" s="100"/>
      <c r="H310" s="101"/>
      <c r="I310" s="102"/>
      <c r="J310" s="102"/>
      <c r="K310" s="102"/>
      <c r="L310" s="103"/>
      <c r="M310" s="5"/>
      <c r="N310" s="29"/>
      <c r="P310" s="34"/>
      <c r="Q310" s="97"/>
      <c r="R310" s="98"/>
      <c r="S310" s="99"/>
      <c r="T310" s="35"/>
      <c r="U310" s="100"/>
      <c r="V310" s="101"/>
      <c r="W310" s="102"/>
      <c r="X310" s="102"/>
      <c r="Y310" s="102"/>
      <c r="Z310" s="103"/>
      <c r="AA310" s="5"/>
      <c r="AB310" s="29"/>
    </row>
    <row r="311" spans="1:38" ht="13.5" customHeight="1">
      <c r="C311" s="1"/>
      <c r="Q311" s="1"/>
    </row>
    <row r="312" spans="1:38" ht="13.5" customHeight="1">
      <c r="B312" s="3" t="s">
        <v>21</v>
      </c>
      <c r="C312" s="1"/>
      <c r="P312" s="3" t="s">
        <v>21</v>
      </c>
      <c r="Q312" s="1"/>
      <c r="AC312" s="18" t="s">
        <v>97</v>
      </c>
    </row>
    <row r="313" spans="1:38" ht="13.5" customHeight="1">
      <c r="C313" s="1"/>
      <c r="Q313" s="1"/>
    </row>
    <row r="314" spans="1:38" ht="34.5" customHeight="1">
      <c r="B314" s="242" t="s">
        <v>4</v>
      </c>
      <c r="C314" s="243"/>
      <c r="D314" s="243"/>
      <c r="E314" s="243"/>
      <c r="F314" s="243"/>
      <c r="G314" s="244"/>
      <c r="H314" s="114" t="s">
        <v>5</v>
      </c>
      <c r="I314" s="245" t="s">
        <v>77</v>
      </c>
      <c r="J314" s="244"/>
      <c r="K314" s="245" t="s">
        <v>78</v>
      </c>
      <c r="L314" s="246"/>
      <c r="M314" s="115"/>
      <c r="N314" s="67"/>
      <c r="P314" s="242" t="s">
        <v>8</v>
      </c>
      <c r="Q314" s="243"/>
      <c r="R314" s="243"/>
      <c r="S314" s="243"/>
      <c r="T314" s="243"/>
      <c r="U314" s="244"/>
      <c r="V314" s="114" t="s">
        <v>9</v>
      </c>
      <c r="W314" s="245" t="s">
        <v>79</v>
      </c>
      <c r="X314" s="244"/>
      <c r="Y314" s="245" t="s">
        <v>80</v>
      </c>
      <c r="Z314" s="246"/>
      <c r="AA314" s="4"/>
      <c r="AB314" s="67"/>
      <c r="AC314" s="24">
        <f>AJ315</f>
        <v>1.216717</v>
      </c>
      <c r="AH314" s="16">
        <v>43101</v>
      </c>
      <c r="AI314" s="14" t="s">
        <v>42</v>
      </c>
      <c r="AJ314" s="16">
        <v>43466</v>
      </c>
    </row>
    <row r="315" spans="1:38" ht="34.5" customHeight="1">
      <c r="B315" s="116"/>
      <c r="C315" s="56"/>
      <c r="D315" s="122" t="s">
        <v>81</v>
      </c>
      <c r="E315" s="136" t="s">
        <v>82</v>
      </c>
      <c r="F315" s="56"/>
      <c r="G315" s="119"/>
      <c r="H315" s="120"/>
      <c r="I315" s="137" t="s">
        <v>83</v>
      </c>
      <c r="J315" s="137" t="s">
        <v>84</v>
      </c>
      <c r="K315" s="137" t="s">
        <v>83</v>
      </c>
      <c r="L315" s="137" t="s">
        <v>84</v>
      </c>
      <c r="M315" s="79"/>
      <c r="N315" s="79"/>
      <c r="P315" s="116"/>
      <c r="Q315" s="56"/>
      <c r="R315" s="122" t="s">
        <v>81</v>
      </c>
      <c r="S315" s="136" t="s">
        <v>82</v>
      </c>
      <c r="T315" s="56"/>
      <c r="U315" s="119"/>
      <c r="V315" s="120"/>
      <c r="W315" s="138" t="s">
        <v>37</v>
      </c>
      <c r="X315" s="138" t="s">
        <v>38</v>
      </c>
      <c r="Y315" s="138" t="s">
        <v>37</v>
      </c>
      <c r="Z315" s="138" t="s">
        <v>38</v>
      </c>
      <c r="AA315" s="66"/>
      <c r="AB315" s="81"/>
      <c r="AC315" s="14" t="s">
        <v>30</v>
      </c>
      <c r="AD315" s="8" t="s">
        <v>6</v>
      </c>
      <c r="AE315" s="8" t="s">
        <v>7</v>
      </c>
      <c r="AF315" s="15">
        <v>8.68</v>
      </c>
      <c r="AH315" s="11">
        <v>1.216717</v>
      </c>
      <c r="AI315" s="198">
        <v>1</v>
      </c>
      <c r="AJ315" s="2">
        <f>ROUND(AH315*AI315,6)</f>
        <v>1.216717</v>
      </c>
    </row>
    <row r="316" spans="1:38" ht="13.5" customHeight="1">
      <c r="B316" s="104"/>
      <c r="C316" s="89"/>
      <c r="D316" s="90"/>
      <c r="E316" s="91"/>
      <c r="F316" s="92"/>
      <c r="G316" s="93"/>
      <c r="H316" s="94"/>
      <c r="I316" s="94"/>
      <c r="J316" s="95"/>
      <c r="K316" s="94"/>
      <c r="L316" s="96"/>
      <c r="M316" s="6"/>
      <c r="N316" s="67"/>
      <c r="P316" s="104"/>
      <c r="Q316" s="89"/>
      <c r="R316" s="90"/>
      <c r="S316" s="91"/>
      <c r="T316" s="92"/>
      <c r="U316" s="93"/>
      <c r="V316" s="94"/>
      <c r="W316" s="94"/>
      <c r="X316" s="95"/>
      <c r="Y316" s="94"/>
      <c r="Z316" s="96"/>
      <c r="AA316" s="6"/>
      <c r="AB316" s="67"/>
    </row>
    <row r="317" spans="1:38" ht="14.1" customHeight="1">
      <c r="B317" s="108" t="s">
        <v>13</v>
      </c>
      <c r="C317" s="21">
        <f>$AC$314</f>
        <v>1.216717</v>
      </c>
      <c r="D317" s="109">
        <v>477050</v>
      </c>
      <c r="E317" s="68">
        <v>477061</v>
      </c>
      <c r="F317" s="29" t="s">
        <v>14</v>
      </c>
      <c r="G317" s="58">
        <v>25</v>
      </c>
      <c r="H317" s="110">
        <f t="shared" ref="H317:H334" si="279">ROUND(C317*G317,2)</f>
        <v>30.42</v>
      </c>
      <c r="I317" s="110">
        <f>$H317</f>
        <v>30.42</v>
      </c>
      <c r="J317" s="111">
        <f>$H317</f>
        <v>30.42</v>
      </c>
      <c r="K317" s="110">
        <f>$H317</f>
        <v>30.42</v>
      </c>
      <c r="L317" s="107">
        <f>$H317</f>
        <v>30.42</v>
      </c>
      <c r="M317" s="65"/>
      <c r="N317" s="80"/>
      <c r="P317" s="108" t="s">
        <v>13</v>
      </c>
      <c r="Q317" s="21">
        <f t="shared" ref="Q317:Q336" si="280">C317</f>
        <v>1.216717</v>
      </c>
      <c r="R317" s="109">
        <f t="shared" ref="R317:R325" si="281">D317</f>
        <v>477050</v>
      </c>
      <c r="S317" s="68">
        <f t="shared" ref="S317:S325" si="282">E317</f>
        <v>477061</v>
      </c>
      <c r="T317" s="29" t="s">
        <v>14</v>
      </c>
      <c r="U317" s="58">
        <f t="shared" ref="U317:U325" si="283">G317</f>
        <v>25</v>
      </c>
      <c r="V317" s="110">
        <f t="shared" ref="V317:V334" si="284">H317</f>
        <v>30.42</v>
      </c>
      <c r="W317" s="110">
        <f t="shared" ref="W317:W325" si="285">I317</f>
        <v>30.42</v>
      </c>
      <c r="X317" s="111">
        <f t="shared" ref="X317:X325" si="286">J317</f>
        <v>30.42</v>
      </c>
      <c r="Y317" s="110">
        <f t="shared" ref="Y317:Y325" si="287">K317</f>
        <v>30.42</v>
      </c>
      <c r="Z317" s="107">
        <f t="shared" ref="Z317:Z325" si="288">L317</f>
        <v>30.42</v>
      </c>
      <c r="AA317" s="65"/>
      <c r="AB317" s="80"/>
      <c r="AG317" s="54"/>
      <c r="AH317" s="54"/>
      <c r="AI317" s="54"/>
      <c r="AJ317" s="54"/>
    </row>
    <row r="318" spans="1:38" ht="14.1" customHeight="1">
      <c r="B318" s="108" t="s">
        <v>13</v>
      </c>
      <c r="C318" s="21">
        <f>$AC$314</f>
        <v>1.216717</v>
      </c>
      <c r="D318" s="126">
        <v>477116</v>
      </c>
      <c r="E318" s="68">
        <v>477120</v>
      </c>
      <c r="F318" s="29" t="s">
        <v>14</v>
      </c>
      <c r="G318" s="58">
        <v>63</v>
      </c>
      <c r="H318" s="110">
        <f t="shared" si="279"/>
        <v>76.650000000000006</v>
      </c>
      <c r="I318" s="110">
        <f t="shared" ref="I318:J326" si="289">$H318</f>
        <v>76.650000000000006</v>
      </c>
      <c r="J318" s="144">
        <f t="shared" ref="J318:J325" si="290">H318-AF318</f>
        <v>67.97</v>
      </c>
      <c r="K318" s="110">
        <f t="shared" ref="K318:L332" si="291">$H318</f>
        <v>76.650000000000006</v>
      </c>
      <c r="L318" s="107">
        <f t="shared" si="291"/>
        <v>76.650000000000006</v>
      </c>
      <c r="M318" s="65"/>
      <c r="N318" s="80"/>
      <c r="P318" s="108" t="s">
        <v>13</v>
      </c>
      <c r="Q318" s="21">
        <f t="shared" si="280"/>
        <v>1.216717</v>
      </c>
      <c r="R318" s="126">
        <f t="shared" si="281"/>
        <v>477116</v>
      </c>
      <c r="S318" s="68">
        <f t="shared" si="282"/>
        <v>477120</v>
      </c>
      <c r="T318" s="29" t="s">
        <v>14</v>
      </c>
      <c r="U318" s="58">
        <f t="shared" si="283"/>
        <v>63</v>
      </c>
      <c r="V318" s="110">
        <f t="shared" si="284"/>
        <v>76.650000000000006</v>
      </c>
      <c r="W318" s="110">
        <f t="shared" si="285"/>
        <v>76.650000000000006</v>
      </c>
      <c r="X318" s="144">
        <f t="shared" si="286"/>
        <v>67.97</v>
      </c>
      <c r="Y318" s="110">
        <f t="shared" si="287"/>
        <v>76.650000000000006</v>
      </c>
      <c r="Z318" s="107">
        <f t="shared" si="288"/>
        <v>76.650000000000006</v>
      </c>
      <c r="AA318" s="65"/>
      <c r="AB318" s="80"/>
      <c r="AC318" s="10">
        <f t="shared" ref="AC318:AC325" si="292">H318</f>
        <v>76.650000000000006</v>
      </c>
      <c r="AD318" s="10">
        <f>ROUNDUP(+AC318*0.85,2)</f>
        <v>65.160000000000011</v>
      </c>
      <c r="AE318" s="10">
        <f t="shared" ref="AE318:AE325" si="293">AC318-AD318</f>
        <v>11.489999999999995</v>
      </c>
      <c r="AF318" s="10">
        <f t="shared" ref="AF318:AF330" si="294">IF(+AE318&lt;+$AF$315,+AE318,+$AF$315)</f>
        <v>8.68</v>
      </c>
    </row>
    <row r="319" spans="1:38" ht="14.1" customHeight="1">
      <c r="B319" s="108" t="s">
        <v>13</v>
      </c>
      <c r="C319" s="21">
        <f>$AC$314</f>
        <v>1.216717</v>
      </c>
      <c r="D319" s="126">
        <v>477131</v>
      </c>
      <c r="E319" s="68">
        <v>477142</v>
      </c>
      <c r="F319" s="29" t="s">
        <v>14</v>
      </c>
      <c r="G319" s="58">
        <v>58.5</v>
      </c>
      <c r="H319" s="110">
        <f t="shared" si="279"/>
        <v>71.180000000000007</v>
      </c>
      <c r="I319" s="110">
        <f t="shared" si="289"/>
        <v>71.180000000000007</v>
      </c>
      <c r="J319" s="144">
        <f t="shared" si="290"/>
        <v>62.500000000000007</v>
      </c>
      <c r="K319" s="110">
        <f t="shared" si="291"/>
        <v>71.180000000000007</v>
      </c>
      <c r="L319" s="107">
        <f t="shared" si="291"/>
        <v>71.180000000000007</v>
      </c>
      <c r="M319" s="65"/>
      <c r="N319" s="80"/>
      <c r="P319" s="108" t="s">
        <v>13</v>
      </c>
      <c r="Q319" s="21">
        <f t="shared" si="280"/>
        <v>1.216717</v>
      </c>
      <c r="R319" s="126">
        <f t="shared" si="281"/>
        <v>477131</v>
      </c>
      <c r="S319" s="68">
        <f t="shared" si="282"/>
        <v>477142</v>
      </c>
      <c r="T319" s="29" t="s">
        <v>14</v>
      </c>
      <c r="U319" s="58">
        <f t="shared" si="283"/>
        <v>58.5</v>
      </c>
      <c r="V319" s="110">
        <f t="shared" si="284"/>
        <v>71.180000000000007</v>
      </c>
      <c r="W319" s="110">
        <f t="shared" si="285"/>
        <v>71.180000000000007</v>
      </c>
      <c r="X319" s="144">
        <f t="shared" si="286"/>
        <v>62.500000000000007</v>
      </c>
      <c r="Y319" s="110">
        <f t="shared" si="287"/>
        <v>71.180000000000007</v>
      </c>
      <c r="Z319" s="107">
        <f t="shared" si="288"/>
        <v>71.180000000000007</v>
      </c>
      <c r="AA319" s="65"/>
      <c r="AB319" s="80"/>
      <c r="AC319" s="10">
        <f t="shared" si="292"/>
        <v>71.180000000000007</v>
      </c>
      <c r="AD319" s="10">
        <f t="shared" ref="AD319:AD325" si="295">ROUNDUP(+AC319*0.85,2)</f>
        <v>60.51</v>
      </c>
      <c r="AE319" s="10">
        <f t="shared" si="293"/>
        <v>10.670000000000009</v>
      </c>
      <c r="AF319" s="10">
        <f t="shared" si="294"/>
        <v>8.68</v>
      </c>
    </row>
    <row r="320" spans="1:38" ht="14.1" customHeight="1">
      <c r="B320" s="108" t="s">
        <v>13</v>
      </c>
      <c r="C320" s="21">
        <f>AJ320</f>
        <v>1.3686309999999999</v>
      </c>
      <c r="D320" s="126">
        <v>477374</v>
      </c>
      <c r="E320" s="68">
        <v>477385</v>
      </c>
      <c r="F320" s="29" t="s">
        <v>14</v>
      </c>
      <c r="G320" s="58">
        <v>180</v>
      </c>
      <c r="H320" s="110">
        <f t="shared" si="279"/>
        <v>246.35</v>
      </c>
      <c r="I320" s="110">
        <f t="shared" si="289"/>
        <v>246.35</v>
      </c>
      <c r="J320" s="144">
        <f t="shared" si="290"/>
        <v>237.67</v>
      </c>
      <c r="K320" s="110">
        <f t="shared" si="291"/>
        <v>246.35</v>
      </c>
      <c r="L320" s="107">
        <f t="shared" si="291"/>
        <v>246.35</v>
      </c>
      <c r="M320" s="65"/>
      <c r="N320" s="80"/>
      <c r="P320" s="108" t="s">
        <v>13</v>
      </c>
      <c r="Q320" s="21">
        <f t="shared" si="280"/>
        <v>1.3686309999999999</v>
      </c>
      <c r="R320" s="126">
        <f t="shared" si="281"/>
        <v>477374</v>
      </c>
      <c r="S320" s="68">
        <f t="shared" si="282"/>
        <v>477385</v>
      </c>
      <c r="T320" s="29" t="s">
        <v>14</v>
      </c>
      <c r="U320" s="58">
        <f t="shared" si="283"/>
        <v>180</v>
      </c>
      <c r="V320" s="110">
        <f t="shared" si="284"/>
        <v>246.35</v>
      </c>
      <c r="W320" s="110">
        <f t="shared" si="285"/>
        <v>246.35</v>
      </c>
      <c r="X320" s="144">
        <f t="shared" si="286"/>
        <v>237.67</v>
      </c>
      <c r="Y320" s="110">
        <f t="shared" si="287"/>
        <v>246.35</v>
      </c>
      <c r="Z320" s="107">
        <f t="shared" si="288"/>
        <v>246.35</v>
      </c>
      <c r="AA320" s="65"/>
      <c r="AB320" s="80"/>
      <c r="AC320" s="10">
        <f t="shared" si="292"/>
        <v>246.35</v>
      </c>
      <c r="AD320" s="10">
        <f t="shared" si="295"/>
        <v>209.39999999999998</v>
      </c>
      <c r="AE320" s="10">
        <f t="shared" si="293"/>
        <v>36.950000000000017</v>
      </c>
      <c r="AF320" s="10">
        <f t="shared" si="294"/>
        <v>8.68</v>
      </c>
      <c r="AG320" s="38"/>
      <c r="AH320" s="11">
        <v>1.3686309999999999</v>
      </c>
      <c r="AI320" s="198">
        <v>1</v>
      </c>
      <c r="AJ320" s="17">
        <f>ROUND(AH320*AI320,6)</f>
        <v>1.3686309999999999</v>
      </c>
      <c r="AK320" s="38"/>
      <c r="AL320" s="38"/>
    </row>
    <row r="321" spans="2:40" ht="14.1" customHeight="1">
      <c r="B321" s="108" t="s">
        <v>13</v>
      </c>
      <c r="C321" s="21">
        <f t="shared" ref="C321:C330" si="296">$AC$314</f>
        <v>1.216717</v>
      </c>
      <c r="D321" s="126">
        <v>477411</v>
      </c>
      <c r="E321" s="68">
        <v>477422</v>
      </c>
      <c r="F321" s="29" t="s">
        <v>14</v>
      </c>
      <c r="G321" s="58">
        <v>150</v>
      </c>
      <c r="H321" s="110">
        <f t="shared" si="279"/>
        <v>182.51</v>
      </c>
      <c r="I321" s="110">
        <f t="shared" si="289"/>
        <v>182.51</v>
      </c>
      <c r="J321" s="144">
        <f t="shared" si="290"/>
        <v>173.82999999999998</v>
      </c>
      <c r="K321" s="110">
        <f t="shared" si="291"/>
        <v>182.51</v>
      </c>
      <c r="L321" s="107">
        <f t="shared" si="291"/>
        <v>182.51</v>
      </c>
      <c r="M321" s="65"/>
      <c r="N321" s="80"/>
      <c r="P321" s="108" t="s">
        <v>13</v>
      </c>
      <c r="Q321" s="21">
        <f t="shared" si="280"/>
        <v>1.216717</v>
      </c>
      <c r="R321" s="126">
        <f t="shared" si="281"/>
        <v>477411</v>
      </c>
      <c r="S321" s="68">
        <f t="shared" si="282"/>
        <v>477422</v>
      </c>
      <c r="T321" s="29" t="s">
        <v>14</v>
      </c>
      <c r="U321" s="58">
        <f t="shared" si="283"/>
        <v>150</v>
      </c>
      <c r="V321" s="110">
        <f t="shared" si="284"/>
        <v>182.51</v>
      </c>
      <c r="W321" s="110">
        <f t="shared" si="285"/>
        <v>182.51</v>
      </c>
      <c r="X321" s="144">
        <f t="shared" si="286"/>
        <v>173.82999999999998</v>
      </c>
      <c r="Y321" s="110">
        <f t="shared" si="287"/>
        <v>182.51</v>
      </c>
      <c r="Z321" s="107">
        <f t="shared" si="288"/>
        <v>182.51</v>
      </c>
      <c r="AA321" s="65"/>
      <c r="AB321" s="80"/>
      <c r="AC321" s="10">
        <f t="shared" si="292"/>
        <v>182.51</v>
      </c>
      <c r="AD321" s="10">
        <f t="shared" si="295"/>
        <v>155.13999999999999</v>
      </c>
      <c r="AE321" s="10">
        <f t="shared" si="293"/>
        <v>27.370000000000005</v>
      </c>
      <c r="AF321" s="10">
        <f t="shared" si="294"/>
        <v>8.68</v>
      </c>
      <c r="AG321" s="60"/>
      <c r="AH321" s="36"/>
      <c r="AI321" s="61"/>
      <c r="AJ321" s="21"/>
      <c r="AK321" s="62"/>
      <c r="AL321" s="37"/>
    </row>
    <row r="322" spans="2:40" ht="14.1" customHeight="1">
      <c r="B322" s="108" t="s">
        <v>13</v>
      </c>
      <c r="C322" s="21">
        <f t="shared" si="296"/>
        <v>1.216717</v>
      </c>
      <c r="D322" s="126">
        <v>477433</v>
      </c>
      <c r="E322" s="68">
        <v>477444</v>
      </c>
      <c r="F322" s="29" t="s">
        <v>14</v>
      </c>
      <c r="G322" s="58">
        <v>12</v>
      </c>
      <c r="H322" s="110">
        <f t="shared" si="279"/>
        <v>14.6</v>
      </c>
      <c r="I322" s="110">
        <f t="shared" si="289"/>
        <v>14.6</v>
      </c>
      <c r="J322" s="144">
        <f t="shared" si="290"/>
        <v>12.41</v>
      </c>
      <c r="K322" s="110">
        <f t="shared" si="291"/>
        <v>14.6</v>
      </c>
      <c r="L322" s="107">
        <f t="shared" si="291"/>
        <v>14.6</v>
      </c>
      <c r="M322" s="65"/>
      <c r="N322" s="80"/>
      <c r="P322" s="108" t="s">
        <v>13</v>
      </c>
      <c r="Q322" s="21">
        <f t="shared" si="280"/>
        <v>1.216717</v>
      </c>
      <c r="R322" s="126">
        <f t="shared" si="281"/>
        <v>477433</v>
      </c>
      <c r="S322" s="68">
        <f t="shared" si="282"/>
        <v>477444</v>
      </c>
      <c r="T322" s="29" t="s">
        <v>14</v>
      </c>
      <c r="U322" s="58">
        <f t="shared" si="283"/>
        <v>12</v>
      </c>
      <c r="V322" s="110">
        <f t="shared" si="284"/>
        <v>14.6</v>
      </c>
      <c r="W322" s="110">
        <f t="shared" si="285"/>
        <v>14.6</v>
      </c>
      <c r="X322" s="144">
        <f t="shared" si="286"/>
        <v>12.41</v>
      </c>
      <c r="Y322" s="110">
        <f t="shared" si="287"/>
        <v>14.6</v>
      </c>
      <c r="Z322" s="107">
        <f t="shared" si="288"/>
        <v>14.6</v>
      </c>
      <c r="AA322" s="65"/>
      <c r="AB322" s="80"/>
      <c r="AC322" s="10">
        <f t="shared" si="292"/>
        <v>14.6</v>
      </c>
      <c r="AD322" s="10">
        <f t="shared" si="295"/>
        <v>12.41</v>
      </c>
      <c r="AE322" s="10">
        <f t="shared" si="293"/>
        <v>2.1899999999999995</v>
      </c>
      <c r="AF322" s="10">
        <f t="shared" si="294"/>
        <v>2.1899999999999995</v>
      </c>
    </row>
    <row r="323" spans="2:40" ht="14.1" customHeight="1">
      <c r="B323" s="108" t="s">
        <v>13</v>
      </c>
      <c r="C323" s="21">
        <f t="shared" si="296"/>
        <v>1.216717</v>
      </c>
      <c r="D323" s="126">
        <v>477470</v>
      </c>
      <c r="E323" s="68">
        <v>477481</v>
      </c>
      <c r="F323" s="29" t="s">
        <v>14</v>
      </c>
      <c r="G323" s="58">
        <v>40</v>
      </c>
      <c r="H323" s="110">
        <f t="shared" si="279"/>
        <v>48.67</v>
      </c>
      <c r="I323" s="110">
        <f t="shared" si="289"/>
        <v>48.67</v>
      </c>
      <c r="J323" s="144">
        <f t="shared" si="290"/>
        <v>41.37</v>
      </c>
      <c r="K323" s="110">
        <f t="shared" si="291"/>
        <v>48.67</v>
      </c>
      <c r="L323" s="107">
        <f t="shared" si="291"/>
        <v>48.67</v>
      </c>
      <c r="M323" s="65"/>
      <c r="N323" s="80"/>
      <c r="P323" s="108" t="s">
        <v>13</v>
      </c>
      <c r="Q323" s="21">
        <f t="shared" si="280"/>
        <v>1.216717</v>
      </c>
      <c r="R323" s="126">
        <f t="shared" si="281"/>
        <v>477470</v>
      </c>
      <c r="S323" s="68">
        <f t="shared" si="282"/>
        <v>477481</v>
      </c>
      <c r="T323" s="29" t="s">
        <v>14</v>
      </c>
      <c r="U323" s="58">
        <f t="shared" si="283"/>
        <v>40</v>
      </c>
      <c r="V323" s="110">
        <f t="shared" si="284"/>
        <v>48.67</v>
      </c>
      <c r="W323" s="110">
        <f t="shared" si="285"/>
        <v>48.67</v>
      </c>
      <c r="X323" s="144">
        <f t="shared" si="286"/>
        <v>41.37</v>
      </c>
      <c r="Y323" s="110">
        <f t="shared" si="287"/>
        <v>48.67</v>
      </c>
      <c r="Z323" s="107">
        <f t="shared" si="288"/>
        <v>48.67</v>
      </c>
      <c r="AA323" s="65"/>
      <c r="AB323" s="80"/>
      <c r="AC323" s="10">
        <f t="shared" si="292"/>
        <v>48.67</v>
      </c>
      <c r="AD323" s="10">
        <f t="shared" si="295"/>
        <v>41.37</v>
      </c>
      <c r="AE323" s="10">
        <f t="shared" si="293"/>
        <v>7.3000000000000043</v>
      </c>
      <c r="AF323" s="10">
        <f t="shared" si="294"/>
        <v>7.3000000000000043</v>
      </c>
    </row>
    <row r="324" spans="2:40" ht="14.1" customHeight="1">
      <c r="B324" s="108" t="s">
        <v>13</v>
      </c>
      <c r="C324" s="21">
        <f t="shared" si="296"/>
        <v>1.216717</v>
      </c>
      <c r="D324" s="126">
        <v>477492</v>
      </c>
      <c r="E324" s="68">
        <v>477503</v>
      </c>
      <c r="F324" s="29" t="s">
        <v>14</v>
      </c>
      <c r="G324" s="58">
        <v>15</v>
      </c>
      <c r="H324" s="110">
        <f t="shared" si="279"/>
        <v>18.25</v>
      </c>
      <c r="I324" s="110">
        <f t="shared" si="289"/>
        <v>18.25</v>
      </c>
      <c r="J324" s="144">
        <f t="shared" si="290"/>
        <v>15.52</v>
      </c>
      <c r="K324" s="110">
        <f t="shared" si="291"/>
        <v>18.25</v>
      </c>
      <c r="L324" s="107">
        <f t="shared" si="291"/>
        <v>18.25</v>
      </c>
      <c r="M324" s="65"/>
      <c r="N324" s="80"/>
      <c r="P324" s="108" t="s">
        <v>13</v>
      </c>
      <c r="Q324" s="21">
        <f t="shared" si="280"/>
        <v>1.216717</v>
      </c>
      <c r="R324" s="126">
        <f t="shared" si="281"/>
        <v>477492</v>
      </c>
      <c r="S324" s="68">
        <f t="shared" si="282"/>
        <v>477503</v>
      </c>
      <c r="T324" s="29" t="s">
        <v>14</v>
      </c>
      <c r="U324" s="58">
        <f t="shared" si="283"/>
        <v>15</v>
      </c>
      <c r="V324" s="110">
        <f t="shared" si="284"/>
        <v>18.25</v>
      </c>
      <c r="W324" s="110">
        <f t="shared" si="285"/>
        <v>18.25</v>
      </c>
      <c r="X324" s="144">
        <f t="shared" si="286"/>
        <v>15.52</v>
      </c>
      <c r="Y324" s="110">
        <f t="shared" si="287"/>
        <v>18.25</v>
      </c>
      <c r="Z324" s="107">
        <f t="shared" si="288"/>
        <v>18.25</v>
      </c>
      <c r="AA324" s="65"/>
      <c r="AB324" s="80"/>
      <c r="AC324" s="10">
        <f t="shared" si="292"/>
        <v>18.25</v>
      </c>
      <c r="AD324" s="10">
        <f t="shared" si="295"/>
        <v>15.52</v>
      </c>
      <c r="AE324" s="10">
        <f t="shared" si="293"/>
        <v>2.7300000000000004</v>
      </c>
      <c r="AF324" s="10">
        <f t="shared" si="294"/>
        <v>2.7300000000000004</v>
      </c>
    </row>
    <row r="325" spans="2:40" ht="14.1" customHeight="1">
      <c r="B325" s="108" t="s">
        <v>13</v>
      </c>
      <c r="C325" s="21">
        <f t="shared" si="296"/>
        <v>1.216717</v>
      </c>
      <c r="D325" s="126">
        <v>477514</v>
      </c>
      <c r="E325" s="68">
        <v>477525</v>
      </c>
      <c r="F325" s="29" t="s">
        <v>14</v>
      </c>
      <c r="G325" s="58">
        <v>30</v>
      </c>
      <c r="H325" s="110">
        <f t="shared" si="279"/>
        <v>36.5</v>
      </c>
      <c r="I325" s="110">
        <f t="shared" si="289"/>
        <v>36.5</v>
      </c>
      <c r="J325" s="144">
        <f t="shared" si="290"/>
        <v>31.03</v>
      </c>
      <c r="K325" s="110">
        <f t="shared" si="291"/>
        <v>36.5</v>
      </c>
      <c r="L325" s="107">
        <f t="shared" si="291"/>
        <v>36.5</v>
      </c>
      <c r="M325" s="65"/>
      <c r="N325" s="80"/>
      <c r="P325" s="108" t="s">
        <v>13</v>
      </c>
      <c r="Q325" s="21">
        <f t="shared" si="280"/>
        <v>1.216717</v>
      </c>
      <c r="R325" s="126">
        <f t="shared" si="281"/>
        <v>477514</v>
      </c>
      <c r="S325" s="68">
        <f t="shared" si="282"/>
        <v>477525</v>
      </c>
      <c r="T325" s="29" t="s">
        <v>14</v>
      </c>
      <c r="U325" s="58">
        <f t="shared" si="283"/>
        <v>30</v>
      </c>
      <c r="V325" s="110">
        <f t="shared" si="284"/>
        <v>36.5</v>
      </c>
      <c r="W325" s="110">
        <f t="shared" si="285"/>
        <v>36.5</v>
      </c>
      <c r="X325" s="144">
        <f t="shared" si="286"/>
        <v>31.03</v>
      </c>
      <c r="Y325" s="110">
        <f t="shared" si="287"/>
        <v>36.5</v>
      </c>
      <c r="Z325" s="107">
        <f t="shared" si="288"/>
        <v>36.5</v>
      </c>
      <c r="AA325" s="65"/>
      <c r="AB325" s="80"/>
      <c r="AC325" s="10">
        <f t="shared" si="292"/>
        <v>36.5</v>
      </c>
      <c r="AD325" s="10">
        <f t="shared" si="295"/>
        <v>31.03</v>
      </c>
      <c r="AE325" s="10">
        <f t="shared" si="293"/>
        <v>5.4699999999999989</v>
      </c>
      <c r="AF325" s="10">
        <f t="shared" si="294"/>
        <v>5.4699999999999989</v>
      </c>
    </row>
    <row r="326" spans="2:40" ht="14.1" customHeight="1">
      <c r="B326" s="108" t="s">
        <v>13</v>
      </c>
      <c r="C326" s="21">
        <f t="shared" si="296"/>
        <v>1.216717</v>
      </c>
      <c r="D326" s="128">
        <v>477573</v>
      </c>
      <c r="E326" s="68"/>
      <c r="F326" s="29" t="s">
        <v>14</v>
      </c>
      <c r="G326" s="58">
        <v>90</v>
      </c>
      <c r="H326" s="110">
        <f t="shared" ref="H326" si="297">ROUND(C326*G326,2)</f>
        <v>109.5</v>
      </c>
      <c r="I326" s="110">
        <f t="shared" si="289"/>
        <v>109.5</v>
      </c>
      <c r="J326" s="110">
        <f t="shared" si="289"/>
        <v>109.5</v>
      </c>
      <c r="K326" s="110"/>
      <c r="L326" s="107"/>
      <c r="M326" s="65"/>
      <c r="N326" s="80"/>
      <c r="P326" s="108" t="s">
        <v>13</v>
      </c>
      <c r="Q326" s="21">
        <f t="shared" ref="Q326" si="298">C326</f>
        <v>1.216717</v>
      </c>
      <c r="R326" s="128">
        <f t="shared" ref="R326" si="299">D326</f>
        <v>477573</v>
      </c>
      <c r="S326" s="68"/>
      <c r="T326" s="29" t="s">
        <v>14</v>
      </c>
      <c r="U326" s="58">
        <f t="shared" ref="U326" si="300">G326</f>
        <v>90</v>
      </c>
      <c r="V326" s="110">
        <f t="shared" ref="V326" si="301">H326</f>
        <v>109.5</v>
      </c>
      <c r="W326" s="110">
        <f t="shared" ref="W326" si="302">I326</f>
        <v>109.5</v>
      </c>
      <c r="X326" s="111">
        <f t="shared" ref="X326" si="303">J326</f>
        <v>109.5</v>
      </c>
      <c r="Y326" s="110"/>
      <c r="Z326" s="107"/>
      <c r="AA326" s="65"/>
      <c r="AB326" s="80"/>
      <c r="AC326" s="10"/>
      <c r="AD326" s="10"/>
      <c r="AE326" s="10"/>
      <c r="AF326" s="10">
        <f t="shared" si="294"/>
        <v>0</v>
      </c>
    </row>
    <row r="327" spans="2:40" ht="14.1" customHeight="1">
      <c r="B327" s="108" t="s">
        <v>13</v>
      </c>
      <c r="C327" s="21">
        <f t="shared" si="296"/>
        <v>1.216717</v>
      </c>
      <c r="D327" s="128"/>
      <c r="E327" s="68">
        <v>477606</v>
      </c>
      <c r="F327" s="29" t="s">
        <v>14</v>
      </c>
      <c r="G327" s="58">
        <v>60</v>
      </c>
      <c r="H327" s="110">
        <f t="shared" si="279"/>
        <v>73</v>
      </c>
      <c r="I327" s="110"/>
      <c r="J327" s="110"/>
      <c r="K327" s="110">
        <f t="shared" si="291"/>
        <v>73</v>
      </c>
      <c r="L327" s="107">
        <f t="shared" si="291"/>
        <v>73</v>
      </c>
      <c r="M327" s="65"/>
      <c r="N327" s="80"/>
      <c r="P327" s="108" t="s">
        <v>13</v>
      </c>
      <c r="Q327" s="21">
        <f t="shared" si="280"/>
        <v>1.216717</v>
      </c>
      <c r="R327" s="128"/>
      <c r="S327" s="72">
        <f>E327</f>
        <v>477606</v>
      </c>
      <c r="T327" s="29" t="s">
        <v>14</v>
      </c>
      <c r="U327" s="58">
        <f>G327</f>
        <v>60</v>
      </c>
      <c r="V327" s="110">
        <f t="shared" si="284"/>
        <v>73</v>
      </c>
      <c r="W327" s="110"/>
      <c r="X327" s="111"/>
      <c r="Y327" s="110">
        <f t="shared" ref="Y327:Y334" si="304">K327</f>
        <v>73</v>
      </c>
      <c r="Z327" s="107">
        <f t="shared" ref="Z327:Z334" si="305">L327</f>
        <v>73</v>
      </c>
      <c r="AA327" s="65"/>
      <c r="AB327" s="80"/>
      <c r="AC327" s="10"/>
      <c r="AD327" s="10"/>
      <c r="AE327" s="10"/>
      <c r="AF327" s="10">
        <f t="shared" si="294"/>
        <v>0</v>
      </c>
    </row>
    <row r="328" spans="2:40" ht="14.1" customHeight="1">
      <c r="B328" s="108" t="s">
        <v>13</v>
      </c>
      <c r="C328" s="21">
        <f t="shared" si="296"/>
        <v>1.216717</v>
      </c>
      <c r="D328" s="126">
        <v>477610</v>
      </c>
      <c r="E328" s="68">
        <v>477621</v>
      </c>
      <c r="F328" s="29" t="s">
        <v>14</v>
      </c>
      <c r="G328" s="58">
        <v>58.5</v>
      </c>
      <c r="H328" s="110">
        <f>ROUND(C328*G328,2)</f>
        <v>71.180000000000007</v>
      </c>
      <c r="I328" s="110">
        <f t="shared" ref="I328:I330" si="306">$H328</f>
        <v>71.180000000000007</v>
      </c>
      <c r="J328" s="144">
        <f t="shared" ref="J328:J330" si="307">H328-AF328</f>
        <v>62.500000000000007</v>
      </c>
      <c r="K328" s="110">
        <f>$H328</f>
        <v>71.180000000000007</v>
      </c>
      <c r="L328" s="107">
        <f>$H328</f>
        <v>71.180000000000007</v>
      </c>
      <c r="M328" s="65"/>
      <c r="N328" s="80"/>
      <c r="P328" s="108" t="s">
        <v>13</v>
      </c>
      <c r="Q328" s="140">
        <f t="shared" si="280"/>
        <v>1.216717</v>
      </c>
      <c r="R328" s="126">
        <f t="shared" ref="R328:R330" si="308">D328</f>
        <v>477610</v>
      </c>
      <c r="S328" s="72">
        <f>E328</f>
        <v>477621</v>
      </c>
      <c r="T328" s="56" t="str">
        <f>F328</f>
        <v>= K</v>
      </c>
      <c r="U328" s="58">
        <f>G328</f>
        <v>58.5</v>
      </c>
      <c r="V328" s="110">
        <f>H328</f>
        <v>71.180000000000007</v>
      </c>
      <c r="W328" s="110">
        <f>I328</f>
        <v>71.180000000000007</v>
      </c>
      <c r="X328" s="110">
        <f>J328</f>
        <v>62.500000000000007</v>
      </c>
      <c r="Y328" s="110">
        <f>K328</f>
        <v>71.180000000000007</v>
      </c>
      <c r="Z328" s="107">
        <f>L328</f>
        <v>71.180000000000007</v>
      </c>
      <c r="AA328" s="65"/>
      <c r="AB328" s="80"/>
      <c r="AC328" s="10">
        <f t="shared" ref="AC328:AC330" si="309">H328</f>
        <v>71.180000000000007</v>
      </c>
      <c r="AD328" s="10">
        <f t="shared" ref="AD328:AD330" si="310">ROUNDUP(+AC328*0.85,2)</f>
        <v>60.51</v>
      </c>
      <c r="AE328" s="10">
        <f t="shared" ref="AE328:AE330" si="311">AC328-AD328</f>
        <v>10.670000000000009</v>
      </c>
      <c r="AF328" s="10">
        <f t="shared" si="294"/>
        <v>8.68</v>
      </c>
    </row>
    <row r="329" spans="2:40" ht="14.1" customHeight="1">
      <c r="B329" s="108" t="s">
        <v>13</v>
      </c>
      <c r="C329" s="21">
        <f t="shared" si="296"/>
        <v>1.216717</v>
      </c>
      <c r="D329" s="126">
        <v>477632</v>
      </c>
      <c r="E329" s="68">
        <v>477643</v>
      </c>
      <c r="F329" s="29" t="s">
        <v>14</v>
      </c>
      <c r="G329" s="58">
        <v>125</v>
      </c>
      <c r="H329" s="110">
        <f t="shared" si="279"/>
        <v>152.09</v>
      </c>
      <c r="I329" s="110">
        <f t="shared" si="306"/>
        <v>152.09</v>
      </c>
      <c r="J329" s="144">
        <f t="shared" si="307"/>
        <v>143.41</v>
      </c>
      <c r="K329" s="110">
        <f t="shared" si="291"/>
        <v>152.09</v>
      </c>
      <c r="L329" s="107">
        <f t="shared" si="291"/>
        <v>152.09</v>
      </c>
      <c r="M329" s="65"/>
      <c r="N329" s="80"/>
      <c r="P329" s="108" t="s">
        <v>13</v>
      </c>
      <c r="Q329" s="140">
        <f t="shared" si="280"/>
        <v>1.216717</v>
      </c>
      <c r="R329" s="126">
        <f t="shared" si="308"/>
        <v>477632</v>
      </c>
      <c r="S329" s="72">
        <f>E329</f>
        <v>477643</v>
      </c>
      <c r="T329" s="56" t="str">
        <f>F329</f>
        <v>= K</v>
      </c>
      <c r="U329" s="58">
        <f>G329</f>
        <v>125</v>
      </c>
      <c r="V329" s="110">
        <f t="shared" si="284"/>
        <v>152.09</v>
      </c>
      <c r="W329" s="110">
        <f>I329</f>
        <v>152.09</v>
      </c>
      <c r="X329" s="110">
        <f>J329</f>
        <v>143.41</v>
      </c>
      <c r="Y329" s="110">
        <f t="shared" si="304"/>
        <v>152.09</v>
      </c>
      <c r="Z329" s="107">
        <f t="shared" si="305"/>
        <v>152.09</v>
      </c>
      <c r="AA329" s="65"/>
      <c r="AB329" s="80"/>
      <c r="AC329" s="10">
        <f t="shared" si="309"/>
        <v>152.09</v>
      </c>
      <c r="AD329" s="10">
        <f t="shared" si="310"/>
        <v>129.28</v>
      </c>
      <c r="AE329" s="10">
        <f t="shared" si="311"/>
        <v>22.810000000000002</v>
      </c>
      <c r="AF329" s="10">
        <f t="shared" si="294"/>
        <v>8.68</v>
      </c>
    </row>
    <row r="330" spans="2:40" ht="14.1" customHeight="1">
      <c r="B330" s="108" t="s">
        <v>13</v>
      </c>
      <c r="C330" s="21">
        <f t="shared" si="296"/>
        <v>1.216717</v>
      </c>
      <c r="D330" s="126">
        <v>477654</v>
      </c>
      <c r="E330" s="68">
        <v>477665</v>
      </c>
      <c r="F330" s="29" t="s">
        <v>14</v>
      </c>
      <c r="G330" s="58">
        <v>75</v>
      </c>
      <c r="H330" s="110">
        <f t="shared" si="279"/>
        <v>91.25</v>
      </c>
      <c r="I330" s="110">
        <f t="shared" si="306"/>
        <v>91.25</v>
      </c>
      <c r="J330" s="144">
        <f t="shared" si="307"/>
        <v>82.57</v>
      </c>
      <c r="K330" s="110">
        <f t="shared" si="291"/>
        <v>91.25</v>
      </c>
      <c r="L330" s="107">
        <f t="shared" si="291"/>
        <v>91.25</v>
      </c>
      <c r="M330" s="65"/>
      <c r="N330" s="80"/>
      <c r="P330" s="108" t="s">
        <v>13</v>
      </c>
      <c r="Q330" s="140">
        <f t="shared" si="280"/>
        <v>1.216717</v>
      </c>
      <c r="R330" s="126">
        <f t="shared" si="308"/>
        <v>477654</v>
      </c>
      <c r="S330" s="72">
        <f>E330</f>
        <v>477665</v>
      </c>
      <c r="T330" s="56" t="str">
        <f>F330</f>
        <v>= K</v>
      </c>
      <c r="U330" s="58">
        <f>G330</f>
        <v>75</v>
      </c>
      <c r="V330" s="110">
        <f t="shared" si="284"/>
        <v>91.25</v>
      </c>
      <c r="W330" s="110">
        <f>I330</f>
        <v>91.25</v>
      </c>
      <c r="X330" s="110">
        <f>J330</f>
        <v>82.57</v>
      </c>
      <c r="Y330" s="110">
        <f t="shared" si="304"/>
        <v>91.25</v>
      </c>
      <c r="Z330" s="107">
        <f t="shared" si="305"/>
        <v>91.25</v>
      </c>
      <c r="AA330" s="65"/>
      <c r="AB330" s="80"/>
      <c r="AC330" s="10">
        <f t="shared" si="309"/>
        <v>91.25</v>
      </c>
      <c r="AD330" s="10">
        <f t="shared" si="310"/>
        <v>77.570000000000007</v>
      </c>
      <c r="AE330" s="10">
        <f t="shared" si="311"/>
        <v>13.679999999999993</v>
      </c>
      <c r="AF330" s="10">
        <f t="shared" si="294"/>
        <v>8.68</v>
      </c>
    </row>
    <row r="331" spans="2:40" ht="14.1" customHeight="1">
      <c r="B331" s="108" t="s">
        <v>13</v>
      </c>
      <c r="C331" s="21">
        <f>AJ331</f>
        <v>1.198736</v>
      </c>
      <c r="D331" s="128"/>
      <c r="E331" s="68">
        <v>477724</v>
      </c>
      <c r="F331" s="29" t="s">
        <v>14</v>
      </c>
      <c r="G331" s="58">
        <v>86</v>
      </c>
      <c r="H331" s="110">
        <f t="shared" si="279"/>
        <v>103.09</v>
      </c>
      <c r="I331" s="110"/>
      <c r="J331" s="110"/>
      <c r="K331" s="110">
        <f t="shared" si="291"/>
        <v>103.09</v>
      </c>
      <c r="L331" s="107">
        <f t="shared" si="291"/>
        <v>103.09</v>
      </c>
      <c r="M331" s="65"/>
      <c r="N331" s="80"/>
      <c r="P331" s="108" t="s">
        <v>13</v>
      </c>
      <c r="Q331" s="21">
        <f t="shared" si="280"/>
        <v>1.198736</v>
      </c>
      <c r="R331" s="128"/>
      <c r="S331" s="72">
        <f>E331</f>
        <v>477724</v>
      </c>
      <c r="T331" s="29" t="s">
        <v>14</v>
      </c>
      <c r="U331" s="58">
        <f>G331</f>
        <v>86</v>
      </c>
      <c r="V331" s="110">
        <f t="shared" si="284"/>
        <v>103.09</v>
      </c>
      <c r="W331" s="110"/>
      <c r="X331" s="111"/>
      <c r="Y331" s="110">
        <f t="shared" si="304"/>
        <v>103.09</v>
      </c>
      <c r="Z331" s="107">
        <f t="shared" si="305"/>
        <v>103.09</v>
      </c>
      <c r="AA331" s="65"/>
      <c r="AB331" s="80"/>
      <c r="AC331" s="10"/>
      <c r="AD331" s="10"/>
      <c r="AE331" s="16"/>
      <c r="AF331" s="51"/>
      <c r="AG331" s="68">
        <v>477724</v>
      </c>
      <c r="AH331" s="11">
        <v>1.198736</v>
      </c>
      <c r="AI331" s="198">
        <v>1</v>
      </c>
      <c r="AJ331" s="2">
        <f>ROUND(AH331*AI331,6)</f>
        <v>1.198736</v>
      </c>
    </row>
    <row r="332" spans="2:40" ht="14.1" customHeight="1">
      <c r="B332" s="108" t="s">
        <v>13</v>
      </c>
      <c r="C332" s="21">
        <f>AJ332</f>
        <v>1.216717</v>
      </c>
      <c r="D332" s="128"/>
      <c r="E332" s="68">
        <v>477746</v>
      </c>
      <c r="F332" s="29" t="s">
        <v>14</v>
      </c>
      <c r="G332" s="58">
        <v>86</v>
      </c>
      <c r="H332" s="110">
        <f>ROUND(C332*G332,2)+ROUND(C333*G333,2)</f>
        <v>109.02</v>
      </c>
      <c r="I332" s="110"/>
      <c r="J332" s="110"/>
      <c r="K332" s="110">
        <f t="shared" si="291"/>
        <v>109.02</v>
      </c>
      <c r="L332" s="107">
        <f t="shared" si="291"/>
        <v>109.02</v>
      </c>
      <c r="M332" s="65"/>
      <c r="N332" s="80"/>
      <c r="P332" s="108" t="s">
        <v>13</v>
      </c>
      <c r="Q332" s="21">
        <f t="shared" ref="Q332" si="312">C332</f>
        <v>1.216717</v>
      </c>
      <c r="R332" s="128"/>
      <c r="S332" s="72">
        <f t="shared" ref="S332" si="313">E332</f>
        <v>477746</v>
      </c>
      <c r="T332" s="29" t="s">
        <v>14</v>
      </c>
      <c r="U332" s="58">
        <f t="shared" ref="U332" si="314">G332</f>
        <v>86</v>
      </c>
      <c r="V332" s="110">
        <f t="shared" ref="V332" si="315">H332</f>
        <v>109.02</v>
      </c>
      <c r="W332" s="110"/>
      <c r="X332" s="111"/>
      <c r="Y332" s="110">
        <f t="shared" ref="Y332" si="316">K332</f>
        <v>109.02</v>
      </c>
      <c r="Z332" s="107">
        <f t="shared" ref="Z332" si="317">L332</f>
        <v>109.02</v>
      </c>
      <c r="AA332" s="65"/>
      <c r="AB332" s="80"/>
      <c r="AC332" s="10"/>
      <c r="AD332" s="10"/>
      <c r="AG332" s="68">
        <v>477746</v>
      </c>
      <c r="AH332" s="11">
        <v>1.216717</v>
      </c>
      <c r="AI332" s="198">
        <v>1</v>
      </c>
      <c r="AJ332" s="2">
        <f>ROUND(AH332*AI332,6)</f>
        <v>1.216717</v>
      </c>
      <c r="AK332" s="54" t="s">
        <v>74</v>
      </c>
      <c r="AL332" s="11">
        <v>4.1755E-2</v>
      </c>
      <c r="AM332" s="198">
        <v>1</v>
      </c>
      <c r="AN332" s="52">
        <f>ROUND(AL332*AM332,6)</f>
        <v>4.1755E-2</v>
      </c>
    </row>
    <row r="333" spans="2:40" ht="14.1" customHeight="1">
      <c r="B333" s="146" t="s">
        <v>55</v>
      </c>
      <c r="C333" s="21">
        <f>AN332</f>
        <v>4.1755E-2</v>
      </c>
      <c r="D333" s="128"/>
      <c r="E333" s="68"/>
      <c r="F333" s="139" t="s">
        <v>29</v>
      </c>
      <c r="G333" s="58">
        <v>105</v>
      </c>
      <c r="H333" s="110"/>
      <c r="I333" s="110"/>
      <c r="J333" s="110"/>
      <c r="K333" s="110"/>
      <c r="L333" s="107"/>
      <c r="M333" s="65"/>
      <c r="N333" s="80"/>
      <c r="P333" s="146" t="s">
        <v>55</v>
      </c>
      <c r="Q333" s="21">
        <f t="shared" si="280"/>
        <v>4.1755E-2</v>
      </c>
      <c r="R333" s="128"/>
      <c r="S333" s="72"/>
      <c r="T333" s="139" t="s">
        <v>29</v>
      </c>
      <c r="U333" s="58">
        <f>G333</f>
        <v>105</v>
      </c>
      <c r="V333" s="110"/>
      <c r="W333" s="110"/>
      <c r="X333" s="111"/>
      <c r="Y333" s="110"/>
      <c r="Z333" s="107"/>
      <c r="AA333" s="65"/>
      <c r="AB333" s="80"/>
    </row>
    <row r="334" spans="2:40" ht="14.1" customHeight="1">
      <c r="B334" s="108" t="s">
        <v>13</v>
      </c>
      <c r="C334" s="21">
        <f>AJ334</f>
        <v>1.198736</v>
      </c>
      <c r="D334" s="128"/>
      <c r="E334" s="68">
        <v>477761</v>
      </c>
      <c r="F334" s="29" t="s">
        <v>14</v>
      </c>
      <c r="G334" s="58">
        <v>86</v>
      </c>
      <c r="H334" s="110">
        <f t="shared" si="279"/>
        <v>103.09</v>
      </c>
      <c r="I334" s="110"/>
      <c r="J334" s="110"/>
      <c r="K334" s="110">
        <f t="shared" ref="K334:L335" si="318">$H334</f>
        <v>103.09</v>
      </c>
      <c r="L334" s="107">
        <f t="shared" si="318"/>
        <v>103.09</v>
      </c>
      <c r="M334" s="65"/>
      <c r="N334" s="80"/>
      <c r="P334" s="108" t="s">
        <v>13</v>
      </c>
      <c r="Q334" s="21">
        <f t="shared" si="280"/>
        <v>1.198736</v>
      </c>
      <c r="R334" s="128"/>
      <c r="S334" s="72">
        <f t="shared" ref="S334" si="319">E334</f>
        <v>477761</v>
      </c>
      <c r="T334" s="29" t="s">
        <v>14</v>
      </c>
      <c r="U334" s="58">
        <f>G334</f>
        <v>86</v>
      </c>
      <c r="V334" s="110">
        <f t="shared" si="284"/>
        <v>103.09</v>
      </c>
      <c r="W334" s="110"/>
      <c r="X334" s="111"/>
      <c r="Y334" s="110">
        <f t="shared" si="304"/>
        <v>103.09</v>
      </c>
      <c r="Z334" s="107">
        <f t="shared" si="305"/>
        <v>103.09</v>
      </c>
      <c r="AA334" s="65"/>
      <c r="AB334" s="80"/>
      <c r="AC334" s="10"/>
      <c r="AD334" s="10"/>
      <c r="AE334" s="10"/>
      <c r="AF334" s="10"/>
      <c r="AG334" s="68">
        <v>477761</v>
      </c>
      <c r="AH334" s="11">
        <v>1.198736</v>
      </c>
      <c r="AI334" s="198">
        <v>1</v>
      </c>
      <c r="AJ334" s="2">
        <f>ROUND(AH334*AI334,6)</f>
        <v>1.198736</v>
      </c>
    </row>
    <row r="335" spans="2:40" ht="14.1" customHeight="1">
      <c r="B335" s="108" t="s">
        <v>13</v>
      </c>
      <c r="C335" s="21">
        <f>AJ335</f>
        <v>1.216717</v>
      </c>
      <c r="D335" s="128"/>
      <c r="E335" s="68">
        <v>477783</v>
      </c>
      <c r="F335" s="29" t="s">
        <v>14</v>
      </c>
      <c r="G335" s="58">
        <v>86</v>
      </c>
      <c r="H335" s="110">
        <f>ROUND(C335*G335,2)+ROUND(C336*G336,2)</f>
        <v>109.02</v>
      </c>
      <c r="I335" s="110"/>
      <c r="J335" s="110"/>
      <c r="K335" s="110">
        <f t="shared" si="318"/>
        <v>109.02</v>
      </c>
      <c r="L335" s="107">
        <f t="shared" si="318"/>
        <v>109.02</v>
      </c>
      <c r="M335" s="65"/>
      <c r="N335" s="80"/>
      <c r="P335" s="108" t="s">
        <v>13</v>
      </c>
      <c r="Q335" s="21">
        <f t="shared" ref="Q335" si="320">C335</f>
        <v>1.216717</v>
      </c>
      <c r="R335" s="128"/>
      <c r="S335" s="72">
        <f t="shared" ref="S335" si="321">E335</f>
        <v>477783</v>
      </c>
      <c r="T335" s="29" t="s">
        <v>14</v>
      </c>
      <c r="U335" s="58">
        <f t="shared" ref="U335" si="322">G335</f>
        <v>86</v>
      </c>
      <c r="V335" s="110">
        <f t="shared" ref="V335" si="323">H335</f>
        <v>109.02</v>
      </c>
      <c r="W335" s="110"/>
      <c r="X335" s="111"/>
      <c r="Y335" s="110">
        <f t="shared" ref="Y335" si="324">K335</f>
        <v>109.02</v>
      </c>
      <c r="Z335" s="107">
        <f t="shared" ref="Z335" si="325">L335</f>
        <v>109.02</v>
      </c>
      <c r="AA335" s="65"/>
      <c r="AB335" s="80"/>
      <c r="AC335" s="10"/>
      <c r="AD335" s="10"/>
      <c r="AE335" s="10"/>
      <c r="AF335" s="10"/>
      <c r="AG335" s="68">
        <v>477783</v>
      </c>
      <c r="AH335" s="11">
        <v>1.216717</v>
      </c>
      <c r="AI335" s="198">
        <v>1</v>
      </c>
      <c r="AJ335" s="2">
        <f>ROUND(AH335*AI335,6)</f>
        <v>1.216717</v>
      </c>
      <c r="AK335" s="54" t="s">
        <v>74</v>
      </c>
      <c r="AL335" s="11">
        <v>4.1755E-2</v>
      </c>
      <c r="AM335" s="198">
        <v>1</v>
      </c>
      <c r="AN335" s="52">
        <f>ROUND(AL335*AM335,6)</f>
        <v>4.1755E-2</v>
      </c>
    </row>
    <row r="336" spans="2:40" ht="14.1" customHeight="1">
      <c r="B336" s="146" t="s">
        <v>55</v>
      </c>
      <c r="C336" s="21">
        <f>AN335</f>
        <v>4.1755E-2</v>
      </c>
      <c r="D336" s="128"/>
      <c r="E336" s="68"/>
      <c r="F336" s="139" t="s">
        <v>29</v>
      </c>
      <c r="G336" s="58">
        <v>105</v>
      </c>
      <c r="H336" s="110"/>
      <c r="I336" s="110"/>
      <c r="J336" s="110"/>
      <c r="K336" s="110"/>
      <c r="L336" s="107"/>
      <c r="M336" s="65"/>
      <c r="N336" s="80"/>
      <c r="P336" s="146" t="s">
        <v>55</v>
      </c>
      <c r="Q336" s="21">
        <f t="shared" si="280"/>
        <v>4.1755E-2</v>
      </c>
      <c r="R336" s="128"/>
      <c r="S336" s="72"/>
      <c r="T336" s="139" t="s">
        <v>29</v>
      </c>
      <c r="U336" s="58">
        <f>G336</f>
        <v>105</v>
      </c>
      <c r="V336" s="110"/>
      <c r="W336" s="110"/>
      <c r="X336" s="111"/>
      <c r="Y336" s="110"/>
      <c r="Z336" s="107"/>
      <c r="AA336" s="65"/>
      <c r="AB336" s="80"/>
      <c r="AC336" s="10"/>
      <c r="AD336" s="53"/>
    </row>
    <row r="337" spans="2:36" ht="14.1" customHeight="1">
      <c r="B337" s="146" t="s">
        <v>56</v>
      </c>
      <c r="C337" s="21">
        <f>$AC$314</f>
        <v>1.216717</v>
      </c>
      <c r="D337" s="126">
        <v>478052</v>
      </c>
      <c r="E337" s="68">
        <v>478063</v>
      </c>
      <c r="F337" s="29" t="s">
        <v>14</v>
      </c>
      <c r="G337" s="58">
        <v>75</v>
      </c>
      <c r="H337" s="110">
        <f t="shared" ref="H337:H343" si="326">ROUND(C337*G337,2)</f>
        <v>91.25</v>
      </c>
      <c r="I337" s="110">
        <f t="shared" ref="I337:I343" si="327">$H337</f>
        <v>91.25</v>
      </c>
      <c r="J337" s="144">
        <f t="shared" ref="J337:J343" si="328">H337-AF337</f>
        <v>82.57</v>
      </c>
      <c r="K337" s="110">
        <f t="shared" ref="K337:L343" si="329">$H337</f>
        <v>91.25</v>
      </c>
      <c r="L337" s="107">
        <f t="shared" si="329"/>
        <v>91.25</v>
      </c>
      <c r="M337" s="65"/>
      <c r="N337" s="80"/>
      <c r="P337" s="108" t="s">
        <v>13</v>
      </c>
      <c r="Q337" s="21">
        <f t="shared" ref="Q337:Q343" si="330">C337</f>
        <v>1.216717</v>
      </c>
      <c r="R337" s="126">
        <f t="shared" ref="R337:R339" si="331">D337</f>
        <v>478052</v>
      </c>
      <c r="S337" s="68">
        <f t="shared" ref="S337:S339" si="332">E337</f>
        <v>478063</v>
      </c>
      <c r="T337" s="29" t="s">
        <v>14</v>
      </c>
      <c r="U337" s="58">
        <f t="shared" ref="U337:U343" si="333">G337</f>
        <v>75</v>
      </c>
      <c r="V337" s="110">
        <f t="shared" ref="V337:V343" si="334">H337</f>
        <v>91.25</v>
      </c>
      <c r="W337" s="110">
        <f t="shared" ref="W337:W343" si="335">I337</f>
        <v>91.25</v>
      </c>
      <c r="X337" s="144">
        <f t="shared" ref="X337:X343" si="336">J337</f>
        <v>82.57</v>
      </c>
      <c r="Y337" s="110">
        <f t="shared" ref="Y337:Y343" si="337">K337</f>
        <v>91.25</v>
      </c>
      <c r="Z337" s="107">
        <f t="shared" ref="Z337:Z343" si="338">L337</f>
        <v>91.25</v>
      </c>
      <c r="AA337" s="65"/>
      <c r="AB337" s="80"/>
      <c r="AC337" s="10">
        <f t="shared" ref="AC337:AC343" si="339">H337</f>
        <v>91.25</v>
      </c>
      <c r="AD337" s="10">
        <f t="shared" ref="AD337:AD343" si="340">ROUNDUP(+AC337*0.85,2)</f>
        <v>77.570000000000007</v>
      </c>
      <c r="AE337" s="10">
        <f t="shared" ref="AE337:AE343" si="341">AC337-AD337</f>
        <v>13.679999999999993</v>
      </c>
      <c r="AF337" s="10">
        <f>IF(+AE337&lt;+$AF$315,+AE337,+$AF$315)</f>
        <v>8.68</v>
      </c>
    </row>
    <row r="338" spans="2:36" ht="14.1" customHeight="1">
      <c r="B338" s="146" t="s">
        <v>56</v>
      </c>
      <c r="C338" s="21">
        <f>$AC$314</f>
        <v>1.216717</v>
      </c>
      <c r="D338" s="126">
        <v>478074</v>
      </c>
      <c r="E338" s="68">
        <v>478085</v>
      </c>
      <c r="F338" s="29" t="s">
        <v>14</v>
      </c>
      <c r="G338" s="58">
        <v>75</v>
      </c>
      <c r="H338" s="110">
        <f t="shared" si="326"/>
        <v>91.25</v>
      </c>
      <c r="I338" s="110">
        <f t="shared" si="327"/>
        <v>91.25</v>
      </c>
      <c r="J338" s="144">
        <f t="shared" si="328"/>
        <v>82.57</v>
      </c>
      <c r="K338" s="110">
        <f t="shared" si="329"/>
        <v>91.25</v>
      </c>
      <c r="L338" s="107">
        <f t="shared" si="329"/>
        <v>91.25</v>
      </c>
      <c r="M338" s="65"/>
      <c r="N338" s="80"/>
      <c r="P338" s="108" t="s">
        <v>13</v>
      </c>
      <c r="Q338" s="21">
        <f t="shared" si="330"/>
        <v>1.216717</v>
      </c>
      <c r="R338" s="126">
        <f t="shared" si="331"/>
        <v>478074</v>
      </c>
      <c r="S338" s="68">
        <f t="shared" si="332"/>
        <v>478085</v>
      </c>
      <c r="T338" s="29" t="s">
        <v>14</v>
      </c>
      <c r="U338" s="58">
        <f t="shared" si="333"/>
        <v>75</v>
      </c>
      <c r="V338" s="110">
        <f t="shared" si="334"/>
        <v>91.25</v>
      </c>
      <c r="W338" s="110">
        <f t="shared" si="335"/>
        <v>91.25</v>
      </c>
      <c r="X338" s="144">
        <f t="shared" si="336"/>
        <v>82.57</v>
      </c>
      <c r="Y338" s="110">
        <f t="shared" si="337"/>
        <v>91.25</v>
      </c>
      <c r="Z338" s="107">
        <f t="shared" si="338"/>
        <v>91.25</v>
      </c>
      <c r="AA338" s="65"/>
      <c r="AB338" s="80"/>
      <c r="AC338" s="10">
        <f t="shared" si="339"/>
        <v>91.25</v>
      </c>
      <c r="AD338" s="10">
        <f t="shared" si="340"/>
        <v>77.570000000000007</v>
      </c>
      <c r="AE338" s="10">
        <f t="shared" si="341"/>
        <v>13.679999999999993</v>
      </c>
      <c r="AF338" s="10">
        <f>IF(+AE338&lt;+$AF$315,+AE338,+$AF$315)</f>
        <v>8.68</v>
      </c>
    </row>
    <row r="339" spans="2:36" ht="14.1" customHeight="1">
      <c r="B339" s="146" t="s">
        <v>56</v>
      </c>
      <c r="C339" s="21">
        <f>$AC$314</f>
        <v>1.216717</v>
      </c>
      <c r="D339" s="126">
        <v>478096</v>
      </c>
      <c r="E339" s="68">
        <v>478100</v>
      </c>
      <c r="F339" s="29" t="s">
        <v>14</v>
      </c>
      <c r="G339" s="58">
        <v>75</v>
      </c>
      <c r="H339" s="110">
        <f t="shared" si="326"/>
        <v>91.25</v>
      </c>
      <c r="I339" s="110">
        <f t="shared" si="327"/>
        <v>91.25</v>
      </c>
      <c r="J339" s="144">
        <f t="shared" si="328"/>
        <v>82.57</v>
      </c>
      <c r="K339" s="110">
        <f t="shared" si="329"/>
        <v>91.25</v>
      </c>
      <c r="L339" s="107">
        <f t="shared" si="329"/>
        <v>91.25</v>
      </c>
      <c r="M339" s="65"/>
      <c r="N339" s="80"/>
      <c r="P339" s="108" t="s">
        <v>13</v>
      </c>
      <c r="Q339" s="21">
        <f t="shared" si="330"/>
        <v>1.216717</v>
      </c>
      <c r="R339" s="126">
        <f t="shared" si="331"/>
        <v>478096</v>
      </c>
      <c r="S339" s="68">
        <f t="shared" si="332"/>
        <v>478100</v>
      </c>
      <c r="T339" s="29" t="s">
        <v>14</v>
      </c>
      <c r="U339" s="58">
        <f t="shared" si="333"/>
        <v>75</v>
      </c>
      <c r="V339" s="110">
        <f t="shared" si="334"/>
        <v>91.25</v>
      </c>
      <c r="W339" s="110">
        <f t="shared" si="335"/>
        <v>91.25</v>
      </c>
      <c r="X339" s="144">
        <f t="shared" si="336"/>
        <v>82.57</v>
      </c>
      <c r="Y339" s="110">
        <f t="shared" si="337"/>
        <v>91.25</v>
      </c>
      <c r="Z339" s="107">
        <f t="shared" si="338"/>
        <v>91.25</v>
      </c>
      <c r="AA339" s="65"/>
      <c r="AB339" s="80"/>
      <c r="AC339" s="10">
        <f t="shared" si="339"/>
        <v>91.25</v>
      </c>
      <c r="AD339" s="10">
        <f t="shared" si="340"/>
        <v>77.570000000000007</v>
      </c>
      <c r="AE339" s="10">
        <f t="shared" si="341"/>
        <v>13.679999999999993</v>
      </c>
      <c r="AF339" s="10">
        <f>IF(+AE339&lt;+$AF$315,+AE339,+$AF$315)</f>
        <v>8.68</v>
      </c>
    </row>
    <row r="340" spans="2:36" ht="14.1" customHeight="1">
      <c r="B340" s="146" t="s">
        <v>56</v>
      </c>
      <c r="C340" s="21">
        <f>$AC$314</f>
        <v>1.216717</v>
      </c>
      <c r="D340" s="126">
        <v>478111</v>
      </c>
      <c r="E340" s="68">
        <v>478122</v>
      </c>
      <c r="F340" s="29" t="s">
        <v>14</v>
      </c>
      <c r="G340" s="58">
        <v>75</v>
      </c>
      <c r="H340" s="110">
        <f t="shared" ref="H340" si="342">ROUND(C340*G340,2)</f>
        <v>91.25</v>
      </c>
      <c r="I340" s="110">
        <f t="shared" si="327"/>
        <v>91.25</v>
      </c>
      <c r="J340" s="144">
        <f t="shared" ref="J340" si="343">H340-AF340</f>
        <v>82.57</v>
      </c>
      <c r="K340" s="110">
        <f t="shared" si="329"/>
        <v>91.25</v>
      </c>
      <c r="L340" s="107">
        <f t="shared" si="329"/>
        <v>91.25</v>
      </c>
      <c r="M340" s="65"/>
      <c r="N340" s="80"/>
      <c r="P340" s="108" t="s">
        <v>13</v>
      </c>
      <c r="Q340" s="21">
        <f t="shared" ref="Q340" si="344">C340</f>
        <v>1.216717</v>
      </c>
      <c r="R340" s="126">
        <f t="shared" ref="R340" si="345">D340</f>
        <v>478111</v>
      </c>
      <c r="S340" s="68">
        <f t="shared" ref="S340" si="346">E340</f>
        <v>478122</v>
      </c>
      <c r="T340" s="29" t="s">
        <v>14</v>
      </c>
      <c r="U340" s="58">
        <f t="shared" ref="U340" si="347">G340</f>
        <v>75</v>
      </c>
      <c r="V340" s="110">
        <f t="shared" ref="V340" si="348">H340</f>
        <v>91.25</v>
      </c>
      <c r="W340" s="110">
        <f t="shared" ref="W340" si="349">I340</f>
        <v>91.25</v>
      </c>
      <c r="X340" s="144">
        <f t="shared" ref="X340" si="350">J340</f>
        <v>82.57</v>
      </c>
      <c r="Y340" s="110">
        <f t="shared" ref="Y340" si="351">K340</f>
        <v>91.25</v>
      </c>
      <c r="Z340" s="107">
        <f t="shared" ref="Z340" si="352">L340</f>
        <v>91.25</v>
      </c>
      <c r="AA340" s="65"/>
      <c r="AB340" s="80"/>
      <c r="AC340" s="10">
        <f t="shared" ref="AC340" si="353">H340</f>
        <v>91.25</v>
      </c>
      <c r="AD340" s="10">
        <f t="shared" ref="AD340" si="354">ROUNDUP(+AC340*0.85,2)</f>
        <v>77.570000000000007</v>
      </c>
      <c r="AE340" s="10">
        <f t="shared" ref="AE340" si="355">AC340-AD340</f>
        <v>13.679999999999993</v>
      </c>
      <c r="AF340" s="10">
        <f>IF(+AE340&lt;+$AF$315,+AE340,+$AF$315)</f>
        <v>8.68</v>
      </c>
    </row>
    <row r="341" spans="2:36" ht="14.1" customHeight="1">
      <c r="B341" s="146" t="s">
        <v>56</v>
      </c>
      <c r="C341" s="21">
        <f>AJ341</f>
        <v>1.3686309999999999</v>
      </c>
      <c r="D341" s="126">
        <v>478133</v>
      </c>
      <c r="E341" s="68">
        <v>478144</v>
      </c>
      <c r="F341" s="29" t="s">
        <v>14</v>
      </c>
      <c r="G341" s="58">
        <v>180</v>
      </c>
      <c r="H341" s="110">
        <f t="shared" ref="H341" si="356">ROUND(C341*G341,2)</f>
        <v>246.35</v>
      </c>
      <c r="I341" s="110">
        <f t="shared" si="327"/>
        <v>246.35</v>
      </c>
      <c r="J341" s="144">
        <f t="shared" ref="J341" si="357">H341-AF341</f>
        <v>237.67</v>
      </c>
      <c r="K341" s="110">
        <f t="shared" si="329"/>
        <v>246.35</v>
      </c>
      <c r="L341" s="107">
        <f t="shared" si="329"/>
        <v>246.35</v>
      </c>
      <c r="M341" s="65"/>
      <c r="N341" s="80"/>
      <c r="P341" s="108" t="s">
        <v>13</v>
      </c>
      <c r="Q341" s="21">
        <f t="shared" ref="Q341" si="358">C341</f>
        <v>1.3686309999999999</v>
      </c>
      <c r="R341" s="126">
        <f t="shared" ref="R341" si="359">D341</f>
        <v>478133</v>
      </c>
      <c r="S341" s="68">
        <f t="shared" ref="S341" si="360">E341</f>
        <v>478144</v>
      </c>
      <c r="T341" s="29" t="s">
        <v>14</v>
      </c>
      <c r="U341" s="58">
        <f t="shared" ref="U341" si="361">G341</f>
        <v>180</v>
      </c>
      <c r="V341" s="110">
        <f t="shared" ref="V341" si="362">H341</f>
        <v>246.35</v>
      </c>
      <c r="W341" s="110">
        <f t="shared" ref="W341" si="363">I341</f>
        <v>246.35</v>
      </c>
      <c r="X341" s="144">
        <f t="shared" ref="X341" si="364">J341</f>
        <v>237.67</v>
      </c>
      <c r="Y341" s="110">
        <f t="shared" ref="Y341" si="365">K341</f>
        <v>246.35</v>
      </c>
      <c r="Z341" s="107">
        <f t="shared" ref="Z341" si="366">L341</f>
        <v>246.35</v>
      </c>
      <c r="AA341" s="65"/>
      <c r="AB341" s="80"/>
      <c r="AC341" s="10">
        <f t="shared" ref="AC341" si="367">H341</f>
        <v>246.35</v>
      </c>
      <c r="AD341" s="10">
        <f t="shared" ref="AD341" si="368">ROUNDUP(+AC341*0.85,2)</f>
        <v>209.39999999999998</v>
      </c>
      <c r="AE341" s="10">
        <f t="shared" ref="AE341" si="369">AC341-AD341</f>
        <v>36.950000000000017</v>
      </c>
      <c r="AF341" s="10">
        <f>IF(+AE341&lt;+$AF$315,+AE341,+$AF$315)</f>
        <v>8.68</v>
      </c>
      <c r="AH341" s="11">
        <v>1.3686309999999999</v>
      </c>
      <c r="AI341" s="198">
        <v>1</v>
      </c>
      <c r="AJ341" s="17">
        <f>ROUND(AH341*AI341,6)</f>
        <v>1.3686309999999999</v>
      </c>
    </row>
    <row r="342" spans="2:36" ht="14.1" customHeight="1">
      <c r="B342" s="147" t="s">
        <v>61</v>
      </c>
      <c r="C342" s="57"/>
      <c r="D342" s="126"/>
      <c r="E342" s="68"/>
      <c r="F342" s="29"/>
      <c r="G342" s="58"/>
      <c r="H342" s="110"/>
      <c r="I342" s="110"/>
      <c r="J342" s="144"/>
      <c r="K342" s="110"/>
      <c r="L342" s="107"/>
      <c r="M342" s="65"/>
      <c r="N342" s="80"/>
      <c r="P342" s="147" t="s">
        <v>62</v>
      </c>
      <c r="Q342" s="57"/>
      <c r="R342" s="126"/>
      <c r="S342" s="68"/>
      <c r="T342" s="29"/>
      <c r="U342" s="58"/>
      <c r="V342" s="110"/>
      <c r="W342" s="110"/>
      <c r="X342" s="144"/>
      <c r="Y342" s="110"/>
      <c r="Z342" s="107"/>
      <c r="AA342" s="65"/>
      <c r="AB342" s="80"/>
      <c r="AC342" s="10"/>
      <c r="AD342" s="10"/>
      <c r="AE342" s="10"/>
      <c r="AF342" s="10"/>
    </row>
    <row r="343" spans="2:36" ht="14.1" customHeight="1">
      <c r="B343" s="146" t="s">
        <v>56</v>
      </c>
      <c r="C343" s="21">
        <f>$AC$314</f>
        <v>1.216717</v>
      </c>
      <c r="D343" s="148"/>
      <c r="E343" s="71"/>
      <c r="F343" s="29" t="s">
        <v>14</v>
      </c>
      <c r="G343" s="58">
        <v>125</v>
      </c>
      <c r="H343" s="110">
        <f t="shared" si="326"/>
        <v>152.09</v>
      </c>
      <c r="I343" s="110">
        <f t="shared" si="327"/>
        <v>152.09</v>
      </c>
      <c r="J343" s="144">
        <f t="shared" si="328"/>
        <v>143.41</v>
      </c>
      <c r="K343" s="110">
        <f t="shared" si="329"/>
        <v>152.09</v>
      </c>
      <c r="L343" s="107">
        <f t="shared" si="329"/>
        <v>152.09</v>
      </c>
      <c r="M343" s="65"/>
      <c r="N343" s="80"/>
      <c r="P343" s="108" t="s">
        <v>13</v>
      </c>
      <c r="Q343" s="21">
        <f t="shared" si="330"/>
        <v>1.216717</v>
      </c>
      <c r="R343" s="148"/>
      <c r="S343" s="71"/>
      <c r="T343" s="29" t="s">
        <v>14</v>
      </c>
      <c r="U343" s="58">
        <f t="shared" si="333"/>
        <v>125</v>
      </c>
      <c r="V343" s="110">
        <f t="shared" si="334"/>
        <v>152.09</v>
      </c>
      <c r="W343" s="110">
        <f t="shared" si="335"/>
        <v>152.09</v>
      </c>
      <c r="X343" s="144">
        <f t="shared" si="336"/>
        <v>143.41</v>
      </c>
      <c r="Y343" s="110">
        <f t="shared" si="337"/>
        <v>152.09</v>
      </c>
      <c r="Z343" s="107">
        <f t="shared" si="338"/>
        <v>152.09</v>
      </c>
      <c r="AA343" s="65"/>
      <c r="AB343" s="80"/>
      <c r="AC343" s="10">
        <f t="shared" si="339"/>
        <v>152.09</v>
      </c>
      <c r="AD343" s="10">
        <f t="shared" si="340"/>
        <v>129.28</v>
      </c>
      <c r="AE343" s="10">
        <f t="shared" si="341"/>
        <v>22.810000000000002</v>
      </c>
      <c r="AF343" s="10">
        <f>IF(+AE343&lt;+$AF$315,+AE343,+$AF$315)</f>
        <v>8.68</v>
      </c>
      <c r="AG343" s="69">
        <v>477993</v>
      </c>
      <c r="AH343" s="68">
        <v>478004</v>
      </c>
      <c r="AI343" s="2" t="s">
        <v>93</v>
      </c>
    </row>
    <row r="344" spans="2:36" ht="13.5" customHeight="1">
      <c r="B344" s="149"/>
      <c r="C344" s="150"/>
      <c r="D344" s="151"/>
      <c r="E344" s="152"/>
      <c r="F344" s="153"/>
      <c r="G344" s="153"/>
      <c r="H344" s="154"/>
      <c r="I344" s="154"/>
      <c r="J344" s="154"/>
      <c r="K344" s="154"/>
      <c r="L344" s="154"/>
      <c r="M344" s="59"/>
      <c r="N344" s="29"/>
      <c r="P344" s="149"/>
      <c r="Q344" s="150"/>
      <c r="R344" s="98"/>
      <c r="S344" s="99"/>
      <c r="T344" s="35"/>
      <c r="U344" s="35"/>
      <c r="V344" s="102"/>
      <c r="W344" s="102"/>
      <c r="X344" s="102"/>
      <c r="Y344" s="102"/>
      <c r="Z344" s="103"/>
      <c r="AA344" s="5"/>
      <c r="AB344" s="29"/>
    </row>
    <row r="345" spans="2:36" ht="6" customHeight="1">
      <c r="B345" s="59"/>
      <c r="C345" s="73"/>
      <c r="D345" s="29"/>
      <c r="E345" s="29"/>
      <c r="F345" s="59"/>
      <c r="G345" s="59"/>
      <c r="H345" s="59"/>
      <c r="I345" s="59"/>
      <c r="J345" s="59"/>
      <c r="K345" s="59"/>
      <c r="L345" s="59"/>
      <c r="M345" s="59"/>
      <c r="N345" s="29"/>
      <c r="P345" s="59"/>
      <c r="Q345" s="73"/>
      <c r="R345" s="29"/>
      <c r="S345" s="29"/>
      <c r="T345" s="5"/>
      <c r="U345" s="5"/>
      <c r="V345" s="5"/>
      <c r="W345" s="5"/>
      <c r="X345" s="5"/>
      <c r="Y345" s="5"/>
      <c r="Z345" s="5"/>
      <c r="AA345" s="5"/>
      <c r="AB345" s="29"/>
    </row>
    <row r="346" spans="2:36" ht="11.25" customHeight="1">
      <c r="B346" s="74" t="s">
        <v>44</v>
      </c>
      <c r="C346" s="73" t="s">
        <v>66</v>
      </c>
      <c r="D346" s="29"/>
      <c r="E346" s="29"/>
      <c r="F346" s="59"/>
      <c r="G346" s="59"/>
      <c r="H346" s="59"/>
      <c r="I346" s="59"/>
      <c r="J346" s="59"/>
      <c r="K346" s="59"/>
      <c r="L346" s="59"/>
      <c r="M346" s="59"/>
      <c r="N346" s="29"/>
      <c r="P346" s="74" t="s">
        <v>44</v>
      </c>
      <c r="Q346" s="73" t="s">
        <v>64</v>
      </c>
      <c r="R346" s="29"/>
      <c r="S346" s="29"/>
      <c r="T346" s="5"/>
      <c r="U346" s="5"/>
      <c r="V346" s="5"/>
      <c r="W346" s="5"/>
      <c r="X346" s="5"/>
      <c r="Y346" s="5"/>
      <c r="Z346" s="5"/>
      <c r="AA346" s="5"/>
      <c r="AB346" s="29"/>
    </row>
    <row r="347" spans="2:36" ht="11.25" customHeight="1">
      <c r="B347" s="59"/>
      <c r="C347" s="73" t="s">
        <v>63</v>
      </c>
      <c r="D347" s="29"/>
      <c r="E347" s="29"/>
      <c r="F347" s="59"/>
      <c r="G347" s="59"/>
      <c r="H347" s="59"/>
      <c r="I347" s="59"/>
      <c r="J347" s="59"/>
      <c r="K347" s="59"/>
      <c r="L347" s="59"/>
      <c r="M347" s="59"/>
      <c r="N347" s="29"/>
      <c r="P347" s="59"/>
      <c r="Q347" s="73" t="s">
        <v>65</v>
      </c>
      <c r="R347" s="29"/>
      <c r="S347" s="29"/>
      <c r="T347" s="5"/>
      <c r="U347" s="5"/>
      <c r="V347" s="5"/>
      <c r="W347" s="5"/>
      <c r="X347" s="5"/>
      <c r="Y347" s="5"/>
      <c r="Z347" s="5"/>
      <c r="AA347" s="5"/>
      <c r="AB347" s="29"/>
    </row>
    <row r="348" spans="2:36" ht="13.5" customHeight="1">
      <c r="B348" s="59"/>
      <c r="C348" s="73"/>
      <c r="D348" s="29"/>
      <c r="E348" s="29"/>
      <c r="F348" s="59"/>
      <c r="G348" s="59"/>
      <c r="H348" s="59"/>
      <c r="I348" s="59"/>
      <c r="J348" s="59"/>
      <c r="K348" s="59"/>
      <c r="L348" s="59"/>
      <c r="M348" s="59"/>
      <c r="N348" s="29"/>
      <c r="P348" s="59"/>
      <c r="Q348" s="73"/>
      <c r="R348" s="29"/>
      <c r="S348" s="29"/>
      <c r="T348" s="5"/>
      <c r="U348" s="5"/>
      <c r="V348" s="5"/>
      <c r="W348" s="5"/>
      <c r="X348" s="5"/>
      <c r="Y348" s="5"/>
      <c r="Z348" s="5"/>
      <c r="AA348" s="5"/>
      <c r="AB348" s="29"/>
    </row>
    <row r="349" spans="2:36" ht="13.5" customHeight="1">
      <c r="B349" s="5"/>
      <c r="C349" s="21"/>
      <c r="D349" s="29"/>
      <c r="E349" s="29"/>
      <c r="F349" s="5"/>
      <c r="G349" s="5"/>
      <c r="H349" s="5"/>
      <c r="I349" s="5"/>
      <c r="J349" s="5"/>
      <c r="K349" s="5"/>
      <c r="N349" s="28" t="s">
        <v>92</v>
      </c>
      <c r="P349" s="5"/>
      <c r="Q349" s="21"/>
      <c r="R349" s="29"/>
      <c r="S349" s="29"/>
      <c r="T349" s="5"/>
      <c r="U349" s="5"/>
      <c r="V349" s="5"/>
      <c r="W349" s="5"/>
      <c r="X349" s="5"/>
      <c r="Y349" s="5"/>
      <c r="AB349" s="8" t="str">
        <f>N349</f>
        <v>59</v>
      </c>
    </row>
    <row r="350" spans="2:36" ht="13.5" customHeight="1">
      <c r="B350" s="3" t="s">
        <v>31</v>
      </c>
      <c r="G350" s="19"/>
      <c r="L350" s="7"/>
      <c r="M350" s="7"/>
      <c r="N350" s="70"/>
      <c r="P350" s="3" t="s">
        <v>32</v>
      </c>
      <c r="W350" s="19"/>
      <c r="AD350" s="7"/>
      <c r="AF350" s="7"/>
    </row>
    <row r="351" spans="2:36" ht="13.5" customHeight="1">
      <c r="B351" s="2" t="s">
        <v>33</v>
      </c>
      <c r="G351" s="19"/>
      <c r="L351" s="7"/>
      <c r="M351" s="7"/>
      <c r="N351" s="70"/>
      <c r="P351" s="2" t="s">
        <v>34</v>
      </c>
      <c r="W351" s="19"/>
    </row>
    <row r="352" spans="2:36" ht="13.5" customHeight="1">
      <c r="B352" s="5"/>
      <c r="C352" s="21"/>
      <c r="D352" s="29"/>
      <c r="E352" s="29"/>
      <c r="F352" s="5"/>
      <c r="G352" s="5"/>
      <c r="H352" s="5"/>
      <c r="I352" s="5"/>
      <c r="J352" s="5"/>
      <c r="K352" s="5"/>
      <c r="L352" s="5"/>
      <c r="M352" s="5"/>
      <c r="N352" s="29"/>
      <c r="P352" s="5"/>
      <c r="Q352" s="21"/>
      <c r="R352" s="29"/>
      <c r="S352" s="29"/>
      <c r="T352" s="5"/>
      <c r="U352" s="5"/>
      <c r="V352" s="5"/>
      <c r="W352" s="5"/>
      <c r="X352" s="5"/>
      <c r="Y352" s="5"/>
      <c r="Z352" s="5"/>
      <c r="AA352" s="5"/>
      <c r="AB352" s="29"/>
    </row>
    <row r="353" spans="1:36" ht="34.5" customHeight="1">
      <c r="B353" s="242" t="s">
        <v>4</v>
      </c>
      <c r="C353" s="243"/>
      <c r="D353" s="243"/>
      <c r="E353" s="243"/>
      <c r="F353" s="243"/>
      <c r="G353" s="244"/>
      <c r="H353" s="114" t="s">
        <v>5</v>
      </c>
      <c r="I353" s="245" t="s">
        <v>77</v>
      </c>
      <c r="J353" s="244"/>
      <c r="K353" s="245" t="s">
        <v>78</v>
      </c>
      <c r="L353" s="246"/>
      <c r="M353" s="115"/>
      <c r="N353" s="67"/>
      <c r="P353" s="242" t="s">
        <v>8</v>
      </c>
      <c r="Q353" s="243"/>
      <c r="R353" s="243"/>
      <c r="S353" s="243"/>
      <c r="T353" s="243"/>
      <c r="U353" s="244"/>
      <c r="V353" s="114" t="s">
        <v>9</v>
      </c>
      <c r="W353" s="245" t="s">
        <v>79</v>
      </c>
      <c r="X353" s="244"/>
      <c r="Y353" s="245" t="s">
        <v>80</v>
      </c>
      <c r="Z353" s="246"/>
      <c r="AA353" s="4"/>
      <c r="AB353" s="67"/>
      <c r="AC353" s="75" t="s">
        <v>75</v>
      </c>
      <c r="AD353" s="76"/>
    </row>
    <row r="354" spans="1:36" ht="34.5" customHeight="1">
      <c r="B354" s="116"/>
      <c r="C354" s="56"/>
      <c r="D354" s="122" t="s">
        <v>81</v>
      </c>
      <c r="E354" s="136" t="s">
        <v>82</v>
      </c>
      <c r="F354" s="56"/>
      <c r="G354" s="119"/>
      <c r="H354" s="120"/>
      <c r="I354" s="137" t="s">
        <v>83</v>
      </c>
      <c r="J354" s="137" t="s">
        <v>84</v>
      </c>
      <c r="K354" s="137" t="s">
        <v>83</v>
      </c>
      <c r="L354" s="137" t="s">
        <v>84</v>
      </c>
      <c r="M354" s="79"/>
      <c r="N354" s="79"/>
      <c r="P354" s="116"/>
      <c r="Q354" s="56"/>
      <c r="R354" s="122" t="s">
        <v>81</v>
      </c>
      <c r="S354" s="136" t="s">
        <v>82</v>
      </c>
      <c r="T354" s="56"/>
      <c r="U354" s="119"/>
      <c r="V354" s="120"/>
      <c r="W354" s="138" t="s">
        <v>37</v>
      </c>
      <c r="X354" s="138" t="s">
        <v>38</v>
      </c>
      <c r="Y354" s="138" t="s">
        <v>37</v>
      </c>
      <c r="Z354" s="138" t="s">
        <v>38</v>
      </c>
      <c r="AA354" s="66"/>
      <c r="AB354" s="81"/>
      <c r="AC354" s="14" t="s">
        <v>30</v>
      </c>
      <c r="AD354" s="8" t="s">
        <v>6</v>
      </c>
      <c r="AE354" s="8" t="s">
        <v>7</v>
      </c>
      <c r="AF354" s="15">
        <v>8.68</v>
      </c>
      <c r="AH354" s="77" t="s">
        <v>76</v>
      </c>
      <c r="AJ354" s="8" t="s">
        <v>43</v>
      </c>
    </row>
    <row r="355" spans="1:36" ht="13.5" customHeight="1">
      <c r="B355" s="104"/>
      <c r="C355" s="89"/>
      <c r="D355" s="90"/>
      <c r="E355" s="91"/>
      <c r="F355" s="92"/>
      <c r="G355" s="93"/>
      <c r="H355" s="94"/>
      <c r="I355" s="94"/>
      <c r="J355" s="95"/>
      <c r="K355" s="94"/>
      <c r="L355" s="96"/>
      <c r="M355" s="6"/>
      <c r="N355" s="67"/>
      <c r="P355" s="104"/>
      <c r="Q355" s="89"/>
      <c r="R355" s="90"/>
      <c r="S355" s="91"/>
      <c r="T355" s="92"/>
      <c r="U355" s="93"/>
      <c r="V355" s="94"/>
      <c r="W355" s="94"/>
      <c r="X355" s="95"/>
      <c r="Y355" s="94"/>
      <c r="Z355" s="96"/>
      <c r="AA355" s="6"/>
      <c r="AB355" s="67"/>
    </row>
    <row r="356" spans="1:36" ht="14.1" customHeight="1">
      <c r="A356" s="83" t="s">
        <v>94</v>
      </c>
      <c r="B356" s="108" t="s">
        <v>13</v>
      </c>
      <c r="C356" s="21">
        <f>$C$318</f>
        <v>1.216717</v>
      </c>
      <c r="D356" s="126">
        <v>477116</v>
      </c>
      <c r="E356" s="68">
        <v>477120</v>
      </c>
      <c r="F356" s="29" t="s">
        <v>14</v>
      </c>
      <c r="G356" s="131">
        <f>+AJ356</f>
        <v>71.19</v>
      </c>
      <c r="H356" s="110">
        <f>ROUND(C356*G356,2)</f>
        <v>86.62</v>
      </c>
      <c r="I356" s="110">
        <f>$H356</f>
        <v>86.62</v>
      </c>
      <c r="J356" s="144">
        <f>H356-AF356</f>
        <v>77.94</v>
      </c>
      <c r="K356" s="110">
        <f t="shared" ref="K356:L357" si="370">$H356</f>
        <v>86.62</v>
      </c>
      <c r="L356" s="107">
        <f t="shared" si="370"/>
        <v>86.62</v>
      </c>
      <c r="M356" s="65"/>
      <c r="N356" s="80"/>
      <c r="P356" s="108" t="s">
        <v>13</v>
      </c>
      <c r="Q356" s="21">
        <f t="shared" ref="Q356:S357" si="371">C356</f>
        <v>1.216717</v>
      </c>
      <c r="R356" s="126">
        <f t="shared" si="371"/>
        <v>477116</v>
      </c>
      <c r="S356" s="68">
        <f t="shared" si="371"/>
        <v>477120</v>
      </c>
      <c r="T356" s="29" t="s">
        <v>14</v>
      </c>
      <c r="U356" s="131">
        <f t="shared" ref="U356:Z357" si="372">G356</f>
        <v>71.19</v>
      </c>
      <c r="V356" s="110">
        <f t="shared" si="372"/>
        <v>86.62</v>
      </c>
      <c r="W356" s="110">
        <f t="shared" si="372"/>
        <v>86.62</v>
      </c>
      <c r="X356" s="144">
        <f t="shared" si="372"/>
        <v>77.94</v>
      </c>
      <c r="Y356" s="110">
        <f t="shared" si="372"/>
        <v>86.62</v>
      </c>
      <c r="Z356" s="107">
        <f t="shared" si="372"/>
        <v>86.62</v>
      </c>
      <c r="AA356" s="65"/>
      <c r="AB356" s="80"/>
      <c r="AC356" s="10">
        <f>H356</f>
        <v>86.62</v>
      </c>
      <c r="AD356" s="10">
        <f>ROUNDUP(+AC356*0.85,2)</f>
        <v>73.63000000000001</v>
      </c>
      <c r="AE356" s="10">
        <f>AC356-AD356</f>
        <v>12.989999999999995</v>
      </c>
      <c r="AF356" s="10">
        <f>IF(+AE356&lt;+$AF$315,+AE356,+$AF$315)</f>
        <v>8.68</v>
      </c>
      <c r="AG356" s="9">
        <v>477116</v>
      </c>
      <c r="AH356" s="5">
        <f>G318</f>
        <v>63</v>
      </c>
      <c r="AI356" s="9">
        <v>1.1299999999999999</v>
      </c>
      <c r="AJ356" s="20">
        <f>ROUND(AH356*$AI$87,2)</f>
        <v>71.19</v>
      </c>
    </row>
    <row r="357" spans="1:36" ht="14.1" customHeight="1">
      <c r="A357" s="83" t="s">
        <v>94</v>
      </c>
      <c r="B357" s="108" t="s">
        <v>13</v>
      </c>
      <c r="C357" s="21">
        <f>$C$319</f>
        <v>1.216717</v>
      </c>
      <c r="D357" s="126">
        <v>477131</v>
      </c>
      <c r="E357" s="68">
        <v>477142</v>
      </c>
      <c r="F357" s="29" t="s">
        <v>14</v>
      </c>
      <c r="G357" s="131">
        <f>+AJ357</f>
        <v>66.11</v>
      </c>
      <c r="H357" s="110">
        <f>ROUND(C357*G357,2)</f>
        <v>80.44</v>
      </c>
      <c r="I357" s="110">
        <f>$H357</f>
        <v>80.44</v>
      </c>
      <c r="J357" s="144">
        <f>H357-AF357</f>
        <v>71.759999999999991</v>
      </c>
      <c r="K357" s="110">
        <f t="shared" si="370"/>
        <v>80.44</v>
      </c>
      <c r="L357" s="107">
        <f t="shared" si="370"/>
        <v>80.44</v>
      </c>
      <c r="M357" s="65"/>
      <c r="N357" s="80"/>
      <c r="P357" s="108" t="s">
        <v>13</v>
      </c>
      <c r="Q357" s="21">
        <f t="shared" si="371"/>
        <v>1.216717</v>
      </c>
      <c r="R357" s="126">
        <f t="shared" si="371"/>
        <v>477131</v>
      </c>
      <c r="S357" s="68">
        <f t="shared" si="371"/>
        <v>477142</v>
      </c>
      <c r="T357" s="29" t="s">
        <v>14</v>
      </c>
      <c r="U357" s="131">
        <f t="shared" si="372"/>
        <v>66.11</v>
      </c>
      <c r="V357" s="110">
        <f t="shared" si="372"/>
        <v>80.44</v>
      </c>
      <c r="W357" s="110">
        <f t="shared" si="372"/>
        <v>80.44</v>
      </c>
      <c r="X357" s="144">
        <f t="shared" si="372"/>
        <v>71.759999999999991</v>
      </c>
      <c r="Y357" s="110">
        <f t="shared" si="372"/>
        <v>80.44</v>
      </c>
      <c r="Z357" s="107">
        <f t="shared" si="372"/>
        <v>80.44</v>
      </c>
      <c r="AA357" s="65"/>
      <c r="AB357" s="80"/>
      <c r="AC357" s="10">
        <f>H357</f>
        <v>80.44</v>
      </c>
      <c r="AD357" s="10">
        <f>ROUNDUP(+AC357*0.85,2)</f>
        <v>68.38000000000001</v>
      </c>
      <c r="AE357" s="10">
        <f>AC357-AD357</f>
        <v>12.059999999999988</v>
      </c>
      <c r="AF357" s="10">
        <f>IF(+AE357&lt;+$AF$315,+AE357,+$AF$315)</f>
        <v>8.68</v>
      </c>
      <c r="AG357" s="9">
        <v>477131</v>
      </c>
      <c r="AH357" s="5">
        <f>G319</f>
        <v>58.5</v>
      </c>
      <c r="AJ357" s="20">
        <f>ROUND(AH357*$AI$87,2)</f>
        <v>66.11</v>
      </c>
    </row>
    <row r="358" spans="1:36" ht="13.5" customHeight="1">
      <c r="B358" s="34"/>
      <c r="C358" s="97"/>
      <c r="D358" s="98"/>
      <c r="E358" s="99"/>
      <c r="F358" s="35"/>
      <c r="G358" s="100"/>
      <c r="H358" s="101"/>
      <c r="I358" s="101"/>
      <c r="J358" s="102"/>
      <c r="K358" s="101"/>
      <c r="L358" s="103"/>
      <c r="M358" s="5"/>
      <c r="N358" s="29"/>
      <c r="P358" s="34"/>
      <c r="Q358" s="97"/>
      <c r="R358" s="98"/>
      <c r="S358" s="99"/>
      <c r="T358" s="35"/>
      <c r="U358" s="100"/>
      <c r="V358" s="101"/>
      <c r="W358" s="101"/>
      <c r="X358" s="102"/>
      <c r="Y358" s="101"/>
      <c r="Z358" s="103"/>
      <c r="AA358" s="5"/>
      <c r="AB358" s="29"/>
    </row>
    <row r="359" spans="1:36" ht="13.5" customHeight="1">
      <c r="B359" s="5"/>
      <c r="C359" s="21"/>
      <c r="D359" s="29"/>
      <c r="E359" s="29"/>
      <c r="F359" s="5"/>
      <c r="G359" s="5"/>
      <c r="H359" s="5"/>
      <c r="I359" s="5"/>
      <c r="J359" s="5"/>
      <c r="K359" s="5"/>
      <c r="L359" s="5"/>
      <c r="M359" s="5"/>
      <c r="N359" s="29"/>
      <c r="P359" s="5"/>
      <c r="Q359" s="21"/>
      <c r="R359" s="29"/>
      <c r="S359" s="29"/>
      <c r="T359" s="5"/>
      <c r="U359" s="5"/>
      <c r="V359" s="5"/>
      <c r="W359" s="5"/>
      <c r="X359" s="5"/>
      <c r="Y359" s="5"/>
      <c r="Z359" s="5"/>
      <c r="AA359" s="5"/>
      <c r="AB359" s="29"/>
    </row>
    <row r="360" spans="1:36" ht="13.5" customHeight="1">
      <c r="B360" s="3" t="s">
        <v>57</v>
      </c>
      <c r="G360" s="19"/>
      <c r="L360" s="7"/>
      <c r="M360" s="7"/>
      <c r="N360" s="70"/>
      <c r="P360" s="3" t="s">
        <v>60</v>
      </c>
      <c r="W360" s="19"/>
      <c r="AC360" s="78" t="s">
        <v>73</v>
      </c>
      <c r="AD360" s="7"/>
      <c r="AF360" s="7"/>
    </row>
    <row r="361" spans="1:36" ht="13.5" customHeight="1">
      <c r="B361" s="2" t="s">
        <v>58</v>
      </c>
      <c r="G361" s="19"/>
      <c r="L361" s="7"/>
      <c r="M361" s="7"/>
      <c r="N361" s="70"/>
      <c r="P361" s="2" t="s">
        <v>59</v>
      </c>
      <c r="W361" s="19"/>
      <c r="AD361" s="7"/>
    </row>
    <row r="362" spans="1:36" ht="13.5" customHeight="1">
      <c r="B362" s="5"/>
      <c r="C362" s="21"/>
      <c r="D362" s="29"/>
      <c r="E362" s="29"/>
      <c r="F362" s="5"/>
      <c r="G362" s="5"/>
      <c r="H362" s="5"/>
      <c r="I362" s="5"/>
      <c r="J362" s="5"/>
      <c r="K362" s="5"/>
      <c r="L362" s="5"/>
      <c r="M362" s="5"/>
      <c r="N362" s="29"/>
      <c r="P362" s="5"/>
      <c r="Q362" s="21"/>
      <c r="R362" s="29"/>
      <c r="S362" s="29"/>
      <c r="T362" s="5"/>
      <c r="U362" s="5"/>
      <c r="V362" s="5"/>
      <c r="W362" s="5"/>
      <c r="X362" s="5"/>
      <c r="Y362" s="5"/>
      <c r="Z362" s="5"/>
      <c r="AA362" s="5"/>
      <c r="AB362" s="29"/>
    </row>
    <row r="363" spans="1:36" ht="34.5" customHeight="1">
      <c r="B363" s="242" t="s">
        <v>4</v>
      </c>
      <c r="C363" s="243"/>
      <c r="D363" s="243"/>
      <c r="E363" s="243"/>
      <c r="F363" s="243"/>
      <c r="G363" s="244"/>
      <c r="H363" s="114" t="s">
        <v>5</v>
      </c>
      <c r="I363" s="245" t="s">
        <v>77</v>
      </c>
      <c r="J363" s="244"/>
      <c r="K363" s="245" t="s">
        <v>78</v>
      </c>
      <c r="L363" s="246"/>
      <c r="M363" s="115"/>
      <c r="N363" s="67"/>
      <c r="P363" s="242" t="s">
        <v>8</v>
      </c>
      <c r="Q363" s="243"/>
      <c r="R363" s="243"/>
      <c r="S363" s="243"/>
      <c r="T363" s="243"/>
      <c r="U363" s="244"/>
      <c r="V363" s="114" t="s">
        <v>9</v>
      </c>
      <c r="W363" s="245" t="s">
        <v>79</v>
      </c>
      <c r="X363" s="244"/>
      <c r="Y363" s="245" t="s">
        <v>80</v>
      </c>
      <c r="Z363" s="246"/>
      <c r="AA363" s="4"/>
      <c r="AB363" s="67"/>
      <c r="AC363" s="26">
        <f>AC$314</f>
        <v>1.216717</v>
      </c>
      <c r="AD363" s="26">
        <f>AD$314</f>
        <v>0</v>
      </c>
      <c r="AE363" s="26">
        <f>AE$314</f>
        <v>0</v>
      </c>
      <c r="AF363" s="18" t="s">
        <v>39</v>
      </c>
    </row>
    <row r="364" spans="1:36" ht="34.5" customHeight="1">
      <c r="B364" s="116"/>
      <c r="C364" s="56"/>
      <c r="D364" s="122" t="s">
        <v>81</v>
      </c>
      <c r="E364" s="136" t="s">
        <v>82</v>
      </c>
      <c r="F364" s="56"/>
      <c r="G364" s="119"/>
      <c r="H364" s="120"/>
      <c r="I364" s="137" t="s">
        <v>83</v>
      </c>
      <c r="J364" s="137" t="s">
        <v>84</v>
      </c>
      <c r="K364" s="137" t="s">
        <v>83</v>
      </c>
      <c r="L364" s="137" t="s">
        <v>84</v>
      </c>
      <c r="M364" s="79"/>
      <c r="N364" s="79"/>
      <c r="P364" s="116"/>
      <c r="Q364" s="56"/>
      <c r="R364" s="122" t="s">
        <v>81</v>
      </c>
      <c r="S364" s="136" t="s">
        <v>82</v>
      </c>
      <c r="T364" s="56"/>
      <c r="U364" s="119"/>
      <c r="V364" s="120"/>
      <c r="W364" s="138" t="s">
        <v>37</v>
      </c>
      <c r="X364" s="138" t="s">
        <v>38</v>
      </c>
      <c r="Y364" s="138" t="s">
        <v>37</v>
      </c>
      <c r="Z364" s="138" t="s">
        <v>38</v>
      </c>
      <c r="AA364" s="66"/>
      <c r="AB364" s="81"/>
      <c r="AC364" s="14" t="s">
        <v>30</v>
      </c>
      <c r="AD364" s="8" t="s">
        <v>6</v>
      </c>
      <c r="AE364" s="8" t="s">
        <v>7</v>
      </c>
      <c r="AF364" s="15">
        <v>8.68</v>
      </c>
      <c r="AH364" s="77" t="s">
        <v>76</v>
      </c>
      <c r="AJ364" s="8" t="s">
        <v>43</v>
      </c>
    </row>
    <row r="365" spans="1:36" ht="13.5" customHeight="1">
      <c r="B365" s="104"/>
      <c r="C365" s="89"/>
      <c r="D365" s="90"/>
      <c r="E365" s="91"/>
      <c r="F365" s="92"/>
      <c r="G365" s="93"/>
      <c r="H365" s="94"/>
      <c r="I365" s="94"/>
      <c r="J365" s="95"/>
      <c r="K365" s="94"/>
      <c r="L365" s="96"/>
      <c r="M365" s="6"/>
      <c r="N365" s="67"/>
      <c r="P365" s="104"/>
      <c r="Q365" s="89"/>
      <c r="R365" s="90"/>
      <c r="S365" s="91"/>
      <c r="T365" s="92"/>
      <c r="U365" s="93"/>
      <c r="V365" s="94"/>
      <c r="W365" s="94"/>
      <c r="X365" s="95"/>
      <c r="Y365" s="94"/>
      <c r="Z365" s="96"/>
      <c r="AA365" s="6"/>
      <c r="AB365" s="67"/>
    </row>
    <row r="366" spans="1:36" ht="14.1" customHeight="1">
      <c r="A366" s="83" t="s">
        <v>95</v>
      </c>
      <c r="B366" s="108" t="s">
        <v>13</v>
      </c>
      <c r="C366" s="21">
        <f>$AC$363</f>
        <v>1.216717</v>
      </c>
      <c r="D366" s="128"/>
      <c r="E366" s="68">
        <v>478166</v>
      </c>
      <c r="F366" s="29" t="s">
        <v>14</v>
      </c>
      <c r="G366" s="131">
        <f>+AJ366</f>
        <v>94.5</v>
      </c>
      <c r="H366" s="110">
        <f>ROUND(C366*G366,2)</f>
        <v>114.98</v>
      </c>
      <c r="I366" s="110"/>
      <c r="J366" s="144"/>
      <c r="K366" s="110">
        <f t="shared" ref="K366:L368" si="373">$H366</f>
        <v>114.98</v>
      </c>
      <c r="L366" s="107">
        <f t="shared" si="373"/>
        <v>114.98</v>
      </c>
      <c r="M366" s="65"/>
      <c r="N366" s="80"/>
      <c r="P366" s="108" t="s">
        <v>13</v>
      </c>
      <c r="Q366" s="21">
        <f t="shared" ref="Q366:Q368" si="374">C366</f>
        <v>1.216717</v>
      </c>
      <c r="R366" s="126"/>
      <c r="S366" s="68">
        <f t="shared" ref="S366:S368" si="375">E366</f>
        <v>478166</v>
      </c>
      <c r="T366" s="29" t="s">
        <v>14</v>
      </c>
      <c r="U366" s="131">
        <f t="shared" ref="U366:U368" si="376">G366</f>
        <v>94.5</v>
      </c>
      <c r="V366" s="110">
        <f t="shared" ref="V366:V368" si="377">H366</f>
        <v>114.98</v>
      </c>
      <c r="W366" s="110"/>
      <c r="X366" s="144"/>
      <c r="Y366" s="110">
        <f t="shared" ref="Y366:Y368" si="378">K366</f>
        <v>114.98</v>
      </c>
      <c r="Z366" s="107">
        <f t="shared" ref="Z366:Z368" si="379">L366</f>
        <v>114.98</v>
      </c>
      <c r="AA366" s="65"/>
      <c r="AB366" s="80"/>
      <c r="AC366" s="10">
        <f>H366</f>
        <v>114.98</v>
      </c>
      <c r="AD366" s="10">
        <f>ROUNDUP(+AC366*0.85,2)</f>
        <v>97.740000000000009</v>
      </c>
      <c r="AE366" s="10">
        <f>AC366-AD366</f>
        <v>17.239999999999995</v>
      </c>
      <c r="AF366" s="10">
        <f>IF(+AE366&lt;+$AF$315,+AE366,+$AF$315)</f>
        <v>8.68</v>
      </c>
      <c r="AG366" s="9">
        <v>477116</v>
      </c>
      <c r="AH366" s="5">
        <f>G318</f>
        <v>63</v>
      </c>
      <c r="AI366" s="55">
        <v>1.5</v>
      </c>
      <c r="AJ366" s="20">
        <f>ROUND(AH366*$AI$366,2)</f>
        <v>94.5</v>
      </c>
    </row>
    <row r="367" spans="1:36" ht="14.1" customHeight="1">
      <c r="A367" s="83" t="s">
        <v>95</v>
      </c>
      <c r="B367" s="108" t="s">
        <v>13</v>
      </c>
      <c r="C367" s="21">
        <f>$AC$363</f>
        <v>1.216717</v>
      </c>
      <c r="D367" s="128"/>
      <c r="E367" s="68">
        <v>478181</v>
      </c>
      <c r="F367" s="29" t="s">
        <v>14</v>
      </c>
      <c r="G367" s="131">
        <f>+AJ367</f>
        <v>87.75</v>
      </c>
      <c r="H367" s="110">
        <f>ROUND(C367*G367,2)</f>
        <v>106.77</v>
      </c>
      <c r="I367" s="110"/>
      <c r="J367" s="144"/>
      <c r="K367" s="110">
        <f t="shared" si="373"/>
        <v>106.77</v>
      </c>
      <c r="L367" s="107">
        <f t="shared" si="373"/>
        <v>106.77</v>
      </c>
      <c r="M367" s="65"/>
      <c r="N367" s="80"/>
      <c r="P367" s="108" t="s">
        <v>13</v>
      </c>
      <c r="Q367" s="21">
        <f t="shared" ref="Q367" si="380">C367</f>
        <v>1.216717</v>
      </c>
      <c r="R367" s="126"/>
      <c r="S367" s="68">
        <f t="shared" ref="S367" si="381">E367</f>
        <v>478181</v>
      </c>
      <c r="T367" s="29" t="s">
        <v>14</v>
      </c>
      <c r="U367" s="131">
        <f t="shared" ref="U367" si="382">G367</f>
        <v>87.75</v>
      </c>
      <c r="V367" s="110">
        <f t="shared" ref="V367" si="383">H367</f>
        <v>106.77</v>
      </c>
      <c r="W367" s="110"/>
      <c r="X367" s="144"/>
      <c r="Y367" s="110">
        <f t="shared" ref="Y367" si="384">K367</f>
        <v>106.77</v>
      </c>
      <c r="Z367" s="107">
        <f t="shared" ref="Z367" si="385">L367</f>
        <v>106.77</v>
      </c>
      <c r="AA367" s="65"/>
      <c r="AB367" s="80"/>
      <c r="AC367" s="10">
        <f>H367</f>
        <v>106.77</v>
      </c>
      <c r="AD367" s="10">
        <f>ROUNDUP(+AC367*0.85,2)</f>
        <v>90.76</v>
      </c>
      <c r="AE367" s="10">
        <f>AC367-AD367</f>
        <v>16.009999999999991</v>
      </c>
      <c r="AF367" s="10">
        <f>IF(+AE367&lt;+$AF$315,+AE367,+$AF$315)</f>
        <v>8.68</v>
      </c>
      <c r="AG367" s="9">
        <v>477131</v>
      </c>
      <c r="AH367" s="5">
        <f>G319</f>
        <v>58.5</v>
      </c>
      <c r="AJ367" s="20">
        <f>ROUND(AH367*$AI$366,2)</f>
        <v>87.75</v>
      </c>
    </row>
    <row r="368" spans="1:36" ht="14.1" customHeight="1">
      <c r="A368" s="83" t="s">
        <v>95</v>
      </c>
      <c r="B368" s="108" t="s">
        <v>13</v>
      </c>
      <c r="C368" s="21">
        <f>$AC$363</f>
        <v>1.216717</v>
      </c>
      <c r="D368" s="128"/>
      <c r="E368" s="68">
        <v>478203</v>
      </c>
      <c r="F368" s="29" t="s">
        <v>14</v>
      </c>
      <c r="G368" s="131">
        <f>+AJ368</f>
        <v>112.5</v>
      </c>
      <c r="H368" s="110">
        <f>ROUND(C368*G368,2)</f>
        <v>136.88</v>
      </c>
      <c r="I368" s="110"/>
      <c r="J368" s="144"/>
      <c r="K368" s="110">
        <f t="shared" si="373"/>
        <v>136.88</v>
      </c>
      <c r="L368" s="107">
        <f t="shared" si="373"/>
        <v>136.88</v>
      </c>
      <c r="M368" s="65"/>
      <c r="N368" s="80"/>
      <c r="P368" s="108" t="s">
        <v>13</v>
      </c>
      <c r="Q368" s="21">
        <f t="shared" si="374"/>
        <v>1.216717</v>
      </c>
      <c r="R368" s="126"/>
      <c r="S368" s="68">
        <f t="shared" si="375"/>
        <v>478203</v>
      </c>
      <c r="T368" s="29" t="s">
        <v>14</v>
      </c>
      <c r="U368" s="131">
        <f t="shared" si="376"/>
        <v>112.5</v>
      </c>
      <c r="V368" s="110">
        <f t="shared" si="377"/>
        <v>136.88</v>
      </c>
      <c r="W368" s="110"/>
      <c r="X368" s="144"/>
      <c r="Y368" s="110">
        <f t="shared" si="378"/>
        <v>136.88</v>
      </c>
      <c r="Z368" s="107">
        <f t="shared" si="379"/>
        <v>136.88</v>
      </c>
      <c r="AA368" s="65"/>
      <c r="AB368" s="80"/>
      <c r="AC368" s="10">
        <f>H368</f>
        <v>136.88</v>
      </c>
      <c r="AD368" s="10">
        <f>ROUNDUP(+AC368*0.85,2)</f>
        <v>116.35000000000001</v>
      </c>
      <c r="AE368" s="10">
        <f>AC368-AD368</f>
        <v>20.529999999999987</v>
      </c>
      <c r="AF368" s="10">
        <f>IF(+AE368&lt;+$AF$315,+AE368,+$AF$315)</f>
        <v>8.68</v>
      </c>
      <c r="AG368" s="9">
        <v>478096</v>
      </c>
      <c r="AH368" s="5">
        <f>G339</f>
        <v>75</v>
      </c>
      <c r="AJ368" s="20">
        <f>ROUND(AH368*$AI$366,2)</f>
        <v>112.5</v>
      </c>
    </row>
    <row r="369" spans="1:36" ht="13.5" customHeight="1">
      <c r="B369" s="34"/>
      <c r="C369" s="97"/>
      <c r="D369" s="98"/>
      <c r="E369" s="99"/>
      <c r="F369" s="35"/>
      <c r="G369" s="100"/>
      <c r="H369" s="101"/>
      <c r="I369" s="101"/>
      <c r="J369" s="102"/>
      <c r="K369" s="101"/>
      <c r="L369" s="103"/>
      <c r="M369" s="5"/>
      <c r="N369" s="29"/>
      <c r="P369" s="34"/>
      <c r="Q369" s="97"/>
      <c r="R369" s="98"/>
      <c r="S369" s="99"/>
      <c r="T369" s="35"/>
      <c r="U369" s="100"/>
      <c r="V369" s="101"/>
      <c r="W369" s="101"/>
      <c r="X369" s="102"/>
      <c r="Y369" s="101"/>
      <c r="Z369" s="103"/>
      <c r="AA369" s="5"/>
      <c r="AB369" s="29"/>
    </row>
    <row r="370" spans="1:36" ht="13.5" customHeight="1">
      <c r="B370" s="5"/>
      <c r="C370" s="21"/>
      <c r="D370" s="29"/>
      <c r="E370" s="29"/>
      <c r="F370" s="5"/>
      <c r="G370" s="5"/>
      <c r="H370" s="5"/>
      <c r="I370" s="5"/>
      <c r="J370" s="5"/>
      <c r="K370" s="5"/>
      <c r="L370" s="5"/>
      <c r="M370" s="5"/>
      <c r="N370" s="29"/>
      <c r="P370" s="5"/>
      <c r="Q370" s="21"/>
      <c r="R370" s="29"/>
      <c r="S370" s="29"/>
      <c r="T370" s="5"/>
      <c r="U370" s="5"/>
      <c r="V370" s="5"/>
      <c r="W370" s="5"/>
      <c r="X370" s="5"/>
      <c r="Y370" s="5"/>
      <c r="Z370" s="5"/>
      <c r="AA370" s="5"/>
      <c r="AB370" s="29"/>
    </row>
    <row r="371" spans="1:36" ht="13.5" customHeight="1">
      <c r="B371" s="3" t="s">
        <v>67</v>
      </c>
      <c r="G371" s="19"/>
      <c r="L371" s="7"/>
      <c r="M371" s="7"/>
      <c r="N371" s="70"/>
      <c r="P371" s="3" t="s">
        <v>71</v>
      </c>
      <c r="W371" s="19"/>
      <c r="AD371" s="7"/>
      <c r="AF371" s="7"/>
    </row>
    <row r="372" spans="1:36" ht="13.5" customHeight="1">
      <c r="B372" s="3" t="s">
        <v>68</v>
      </c>
      <c r="G372" s="19"/>
      <c r="L372" s="7"/>
      <c r="M372" s="7"/>
      <c r="N372" s="70"/>
      <c r="P372" s="3" t="s">
        <v>70</v>
      </c>
      <c r="W372" s="19"/>
      <c r="AD372" s="7"/>
      <c r="AF372" s="7"/>
    </row>
    <row r="373" spans="1:36" ht="13.5" customHeight="1">
      <c r="B373" s="2" t="s">
        <v>69</v>
      </c>
      <c r="G373" s="19"/>
      <c r="L373" s="7"/>
      <c r="M373" s="7"/>
      <c r="N373" s="70"/>
      <c r="P373" s="2" t="s">
        <v>72</v>
      </c>
      <c r="W373" s="19"/>
      <c r="AD373" s="7"/>
    </row>
    <row r="374" spans="1:36" ht="13.5" customHeight="1">
      <c r="B374" s="5"/>
      <c r="C374" s="21"/>
      <c r="D374" s="29"/>
      <c r="E374" s="29"/>
      <c r="F374" s="5"/>
      <c r="G374" s="5"/>
      <c r="H374" s="5"/>
      <c r="I374" s="5"/>
      <c r="J374" s="5"/>
      <c r="K374" s="5"/>
      <c r="L374" s="5"/>
      <c r="M374" s="5"/>
      <c r="N374" s="29"/>
      <c r="P374" s="5"/>
      <c r="Q374" s="21"/>
      <c r="R374" s="29"/>
      <c r="S374" s="29"/>
      <c r="T374" s="5"/>
      <c r="U374" s="5"/>
      <c r="V374" s="5"/>
      <c r="W374" s="5"/>
      <c r="X374" s="5"/>
      <c r="Y374" s="5"/>
      <c r="Z374" s="5"/>
      <c r="AA374" s="5"/>
      <c r="AB374" s="29"/>
    </row>
    <row r="375" spans="1:36" ht="34.5" customHeight="1">
      <c r="B375" s="242" t="s">
        <v>4</v>
      </c>
      <c r="C375" s="243"/>
      <c r="D375" s="243"/>
      <c r="E375" s="243"/>
      <c r="F375" s="243"/>
      <c r="G375" s="244"/>
      <c r="H375" s="114" t="s">
        <v>5</v>
      </c>
      <c r="I375" s="245" t="s">
        <v>77</v>
      </c>
      <c r="J375" s="244"/>
      <c r="K375" s="245" t="s">
        <v>78</v>
      </c>
      <c r="L375" s="246"/>
      <c r="M375" s="115"/>
      <c r="N375" s="67"/>
      <c r="P375" s="242" t="s">
        <v>8</v>
      </c>
      <c r="Q375" s="243"/>
      <c r="R375" s="243"/>
      <c r="S375" s="243"/>
      <c r="T375" s="243"/>
      <c r="U375" s="244"/>
      <c r="V375" s="114" t="s">
        <v>9</v>
      </c>
      <c r="W375" s="245" t="s">
        <v>79</v>
      </c>
      <c r="X375" s="244"/>
      <c r="Y375" s="245" t="s">
        <v>80</v>
      </c>
      <c r="Z375" s="246"/>
      <c r="AA375" s="4"/>
      <c r="AB375" s="67"/>
      <c r="AC375" s="75" t="s">
        <v>75</v>
      </c>
      <c r="AD375" s="76"/>
    </row>
    <row r="376" spans="1:36" ht="34.5" customHeight="1">
      <c r="B376" s="116"/>
      <c r="C376" s="56"/>
      <c r="D376" s="122" t="s">
        <v>81</v>
      </c>
      <c r="E376" s="136" t="s">
        <v>82</v>
      </c>
      <c r="F376" s="56"/>
      <c r="G376" s="119"/>
      <c r="H376" s="120"/>
      <c r="I376" s="137" t="s">
        <v>83</v>
      </c>
      <c r="J376" s="137" t="s">
        <v>84</v>
      </c>
      <c r="K376" s="137" t="s">
        <v>83</v>
      </c>
      <c r="L376" s="137" t="s">
        <v>84</v>
      </c>
      <c r="M376" s="79"/>
      <c r="N376" s="79"/>
      <c r="P376" s="116"/>
      <c r="Q376" s="56"/>
      <c r="R376" s="122" t="s">
        <v>81</v>
      </c>
      <c r="S376" s="136" t="s">
        <v>82</v>
      </c>
      <c r="T376" s="56"/>
      <c r="U376" s="119"/>
      <c r="V376" s="120"/>
      <c r="W376" s="138" t="s">
        <v>37</v>
      </c>
      <c r="X376" s="138" t="s">
        <v>38</v>
      </c>
      <c r="Y376" s="138" t="s">
        <v>37</v>
      </c>
      <c r="Z376" s="138" t="s">
        <v>38</v>
      </c>
      <c r="AA376" s="66"/>
      <c r="AB376" s="81"/>
      <c r="AC376" s="14" t="s">
        <v>30</v>
      </c>
      <c r="AD376" s="8" t="s">
        <v>6</v>
      </c>
      <c r="AE376" s="8" t="s">
        <v>7</v>
      </c>
      <c r="AF376" s="15">
        <v>8.68</v>
      </c>
      <c r="AH376" s="77" t="s">
        <v>76</v>
      </c>
      <c r="AJ376" s="8" t="s">
        <v>43</v>
      </c>
    </row>
    <row r="377" spans="1:36" ht="13.5" customHeight="1">
      <c r="B377" s="104"/>
      <c r="C377" s="89"/>
      <c r="D377" s="90"/>
      <c r="E377" s="91"/>
      <c r="F377" s="92"/>
      <c r="G377" s="93"/>
      <c r="H377" s="94"/>
      <c r="I377" s="94"/>
      <c r="J377" s="95"/>
      <c r="K377" s="94"/>
      <c r="L377" s="96"/>
      <c r="M377" s="6"/>
      <c r="N377" s="67"/>
      <c r="P377" s="104"/>
      <c r="Q377" s="89"/>
      <c r="R377" s="90"/>
      <c r="S377" s="91"/>
      <c r="T377" s="92"/>
      <c r="U377" s="93"/>
      <c r="V377" s="94"/>
      <c r="W377" s="94"/>
      <c r="X377" s="95"/>
      <c r="Y377" s="94"/>
      <c r="Z377" s="96"/>
      <c r="AA377" s="6"/>
      <c r="AB377" s="67"/>
    </row>
    <row r="378" spans="1:36" ht="14.1" customHeight="1">
      <c r="A378" s="83" t="s">
        <v>94</v>
      </c>
      <c r="B378" s="108" t="s">
        <v>13</v>
      </c>
      <c r="C378" s="21">
        <f>$C$366</f>
        <v>1.216717</v>
      </c>
      <c r="D378" s="128"/>
      <c r="E378" s="68">
        <v>478166</v>
      </c>
      <c r="F378" s="29" t="s">
        <v>14</v>
      </c>
      <c r="G378" s="131">
        <f>+AJ378</f>
        <v>106.79</v>
      </c>
      <c r="H378" s="110">
        <f>ROUND(C378*G378,2)</f>
        <v>129.93</v>
      </c>
      <c r="I378" s="110"/>
      <c r="J378" s="144"/>
      <c r="K378" s="110">
        <f t="shared" ref="K378:L379" si="386">$H378</f>
        <v>129.93</v>
      </c>
      <c r="L378" s="107">
        <f t="shared" si="386"/>
        <v>129.93</v>
      </c>
      <c r="M378" s="65"/>
      <c r="N378" s="80"/>
      <c r="P378" s="108" t="s">
        <v>13</v>
      </c>
      <c r="Q378" s="21">
        <f t="shared" ref="Q378:Q379" si="387">C378</f>
        <v>1.216717</v>
      </c>
      <c r="R378" s="126"/>
      <c r="S378" s="68">
        <f t="shared" ref="S378:S379" si="388">E378</f>
        <v>478166</v>
      </c>
      <c r="T378" s="29" t="s">
        <v>14</v>
      </c>
      <c r="U378" s="131">
        <f t="shared" ref="U378:U379" si="389">G378</f>
        <v>106.79</v>
      </c>
      <c r="V378" s="110">
        <f t="shared" ref="V378:V379" si="390">H378</f>
        <v>129.93</v>
      </c>
      <c r="W378" s="110"/>
      <c r="X378" s="144"/>
      <c r="Y378" s="110">
        <f t="shared" ref="Y378:Y379" si="391">K378</f>
        <v>129.93</v>
      </c>
      <c r="Z378" s="107">
        <f t="shared" ref="Z378:Z379" si="392">L378</f>
        <v>129.93</v>
      </c>
      <c r="AA378" s="65"/>
      <c r="AB378" s="80"/>
      <c r="AC378" s="10">
        <f>H378</f>
        <v>129.93</v>
      </c>
      <c r="AD378" s="10">
        <f>ROUNDUP(+AC378*0.85,2)</f>
        <v>110.45</v>
      </c>
      <c r="AE378" s="10">
        <f>AC378-AD378</f>
        <v>19.480000000000004</v>
      </c>
      <c r="AF378" s="10">
        <f>IF(+AE378&lt;+$AF$315,+AE378,+$AF$315)</f>
        <v>8.68</v>
      </c>
      <c r="AG378" s="2">
        <v>478166</v>
      </c>
      <c r="AH378" s="63">
        <f>G366</f>
        <v>94.5</v>
      </c>
      <c r="AI378" s="9">
        <v>1.1299999999999999</v>
      </c>
      <c r="AJ378" s="20">
        <f>ROUND(AH378*$AI$378,2)</f>
        <v>106.79</v>
      </c>
    </row>
    <row r="379" spans="1:36" ht="14.1" customHeight="1">
      <c r="A379" s="83" t="s">
        <v>94</v>
      </c>
      <c r="B379" s="108" t="s">
        <v>13</v>
      </c>
      <c r="C379" s="21">
        <f>$C$367</f>
        <v>1.216717</v>
      </c>
      <c r="D379" s="128"/>
      <c r="E379" s="68">
        <v>478181</v>
      </c>
      <c r="F379" s="29" t="s">
        <v>14</v>
      </c>
      <c r="G379" s="131">
        <f>+AJ379</f>
        <v>99.16</v>
      </c>
      <c r="H379" s="110">
        <f>ROUND(C379*G379,2)</f>
        <v>120.65</v>
      </c>
      <c r="I379" s="110"/>
      <c r="J379" s="144"/>
      <c r="K379" s="110">
        <f t="shared" si="386"/>
        <v>120.65</v>
      </c>
      <c r="L379" s="107">
        <f t="shared" si="386"/>
        <v>120.65</v>
      </c>
      <c r="M379" s="65"/>
      <c r="N379" s="80"/>
      <c r="P379" s="108" t="s">
        <v>13</v>
      </c>
      <c r="Q379" s="21">
        <f t="shared" si="387"/>
        <v>1.216717</v>
      </c>
      <c r="R379" s="126"/>
      <c r="S379" s="68">
        <f t="shared" si="388"/>
        <v>478181</v>
      </c>
      <c r="T379" s="29" t="s">
        <v>14</v>
      </c>
      <c r="U379" s="131">
        <f t="shared" si="389"/>
        <v>99.16</v>
      </c>
      <c r="V379" s="110">
        <f t="shared" si="390"/>
        <v>120.65</v>
      </c>
      <c r="W379" s="110"/>
      <c r="X379" s="144"/>
      <c r="Y379" s="110">
        <f t="shared" si="391"/>
        <v>120.65</v>
      </c>
      <c r="Z379" s="107">
        <f t="shared" si="392"/>
        <v>120.65</v>
      </c>
      <c r="AA379" s="65"/>
      <c r="AB379" s="80"/>
      <c r="AC379" s="10">
        <f>H379</f>
        <v>120.65</v>
      </c>
      <c r="AD379" s="10">
        <f>ROUNDUP(+AC379*0.85,2)</f>
        <v>102.56</v>
      </c>
      <c r="AE379" s="10">
        <f>AC379-AD379</f>
        <v>18.090000000000003</v>
      </c>
      <c r="AF379" s="10">
        <f>IF(+AE379&lt;+$AF$315,+AE379,+$AF$315)</f>
        <v>8.68</v>
      </c>
      <c r="AG379" s="2">
        <v>478181</v>
      </c>
      <c r="AH379" s="63">
        <f>G367</f>
        <v>87.75</v>
      </c>
      <c r="AJ379" s="20">
        <f>ROUND(AH379*$AI$378,2)</f>
        <v>99.16</v>
      </c>
    </row>
    <row r="380" spans="1:36" ht="13.5" customHeight="1">
      <c r="B380" s="34"/>
      <c r="C380" s="97"/>
      <c r="D380" s="98"/>
      <c r="E380" s="99"/>
      <c r="F380" s="35"/>
      <c r="G380" s="100"/>
      <c r="H380" s="101"/>
      <c r="I380" s="101"/>
      <c r="J380" s="102"/>
      <c r="K380" s="101"/>
      <c r="L380" s="103"/>
      <c r="M380" s="5"/>
      <c r="N380" s="29"/>
      <c r="P380" s="34"/>
      <c r="Q380" s="97"/>
      <c r="R380" s="98"/>
      <c r="S380" s="99"/>
      <c r="T380" s="35"/>
      <c r="U380" s="100"/>
      <c r="V380" s="101"/>
      <c r="W380" s="101"/>
      <c r="X380" s="102"/>
      <c r="Y380" s="101"/>
      <c r="Z380" s="103"/>
      <c r="AA380" s="5"/>
      <c r="AB380" s="29"/>
    </row>
    <row r="381" spans="1:36" ht="13.5" customHeight="1">
      <c r="B381" s="5"/>
      <c r="C381" s="21"/>
      <c r="D381" s="29"/>
      <c r="E381" s="29"/>
      <c r="F381" s="5"/>
      <c r="G381" s="5"/>
      <c r="H381" s="5"/>
      <c r="I381" s="5"/>
      <c r="J381" s="5"/>
      <c r="K381" s="5"/>
      <c r="L381" s="5"/>
      <c r="M381" s="5"/>
      <c r="N381" s="29"/>
      <c r="P381" s="5"/>
      <c r="Q381" s="21"/>
      <c r="R381" s="29"/>
      <c r="S381" s="29"/>
      <c r="T381" s="5"/>
      <c r="U381" s="5"/>
      <c r="V381" s="5"/>
      <c r="W381" s="5"/>
      <c r="X381" s="5"/>
      <c r="Y381" s="5"/>
      <c r="Z381" s="5"/>
      <c r="AA381" s="5"/>
      <c r="AB381" s="29"/>
    </row>
    <row r="382" spans="1:36" ht="13.5" customHeight="1">
      <c r="B382" s="3" t="s">
        <v>52</v>
      </c>
      <c r="C382" s="1"/>
      <c r="E382" s="125"/>
      <c r="P382" s="3" t="s">
        <v>53</v>
      </c>
      <c r="Q382" s="1"/>
      <c r="AC382" s="18"/>
    </row>
    <row r="383" spans="1:36" ht="13.5" customHeight="1">
      <c r="C383" s="1"/>
      <c r="Q383" s="1"/>
    </row>
    <row r="384" spans="1:36" ht="34.5" customHeight="1">
      <c r="B384" s="242" t="s">
        <v>4</v>
      </c>
      <c r="C384" s="243"/>
      <c r="D384" s="243"/>
      <c r="E384" s="243"/>
      <c r="F384" s="243"/>
      <c r="G384" s="244"/>
      <c r="H384" s="114" t="s">
        <v>5</v>
      </c>
      <c r="I384" s="245" t="s">
        <v>77</v>
      </c>
      <c r="J384" s="244"/>
      <c r="K384" s="245" t="s">
        <v>78</v>
      </c>
      <c r="L384" s="246"/>
      <c r="M384" s="115"/>
      <c r="N384" s="67"/>
      <c r="P384" s="242" t="s">
        <v>8</v>
      </c>
      <c r="Q384" s="243"/>
      <c r="R384" s="243"/>
      <c r="S384" s="243"/>
      <c r="T384" s="243"/>
      <c r="U384" s="244"/>
      <c r="V384" s="114" t="s">
        <v>9</v>
      </c>
      <c r="W384" s="245" t="s">
        <v>79</v>
      </c>
      <c r="X384" s="244"/>
      <c r="Y384" s="245" t="s">
        <v>80</v>
      </c>
      <c r="Z384" s="246"/>
      <c r="AA384" s="4"/>
      <c r="AB384" s="67"/>
      <c r="AC384" s="24">
        <f>AJ385</f>
        <v>1.216717</v>
      </c>
      <c r="AH384" s="16">
        <v>43101</v>
      </c>
      <c r="AI384" s="14" t="s">
        <v>42</v>
      </c>
      <c r="AJ384" s="16">
        <v>43466</v>
      </c>
    </row>
    <row r="385" spans="1:36" ht="34.5" customHeight="1">
      <c r="B385" s="116"/>
      <c r="C385" s="56"/>
      <c r="D385" s="122" t="s">
        <v>81</v>
      </c>
      <c r="E385" s="136" t="s">
        <v>82</v>
      </c>
      <c r="F385" s="56"/>
      <c r="G385" s="119"/>
      <c r="H385" s="120"/>
      <c r="I385" s="137" t="s">
        <v>83</v>
      </c>
      <c r="J385" s="137" t="s">
        <v>84</v>
      </c>
      <c r="K385" s="137" t="s">
        <v>83</v>
      </c>
      <c r="L385" s="137" t="s">
        <v>84</v>
      </c>
      <c r="M385" s="79"/>
      <c r="N385" s="79"/>
      <c r="P385" s="116"/>
      <c r="Q385" s="56"/>
      <c r="R385" s="122" t="s">
        <v>81</v>
      </c>
      <c r="S385" s="136" t="s">
        <v>82</v>
      </c>
      <c r="T385" s="56"/>
      <c r="U385" s="119"/>
      <c r="V385" s="120"/>
      <c r="W385" s="138" t="s">
        <v>37</v>
      </c>
      <c r="X385" s="138" t="s">
        <v>38</v>
      </c>
      <c r="Y385" s="138" t="s">
        <v>37</v>
      </c>
      <c r="Z385" s="138" t="s">
        <v>38</v>
      </c>
      <c r="AA385" s="66"/>
      <c r="AB385" s="81"/>
      <c r="AC385" s="14" t="s">
        <v>30</v>
      </c>
      <c r="AD385" s="8" t="s">
        <v>6</v>
      </c>
      <c r="AE385" s="8" t="s">
        <v>7</v>
      </c>
      <c r="AF385" s="15">
        <v>8.68</v>
      </c>
      <c r="AH385" s="11">
        <v>1.216717</v>
      </c>
      <c r="AI385" s="198">
        <v>1</v>
      </c>
      <c r="AJ385" s="17">
        <f>ROUND(AH385*AI385,6)</f>
        <v>1.216717</v>
      </c>
    </row>
    <row r="386" spans="1:36" ht="13.5" customHeight="1">
      <c r="B386" s="104"/>
      <c r="C386" s="89"/>
      <c r="D386" s="90"/>
      <c r="E386" s="91"/>
      <c r="F386" s="92"/>
      <c r="G386" s="93"/>
      <c r="H386" s="94"/>
      <c r="I386" s="94"/>
      <c r="J386" s="95"/>
      <c r="K386" s="94"/>
      <c r="L386" s="96"/>
      <c r="M386" s="6"/>
      <c r="N386" s="67"/>
      <c r="P386" s="104"/>
      <c r="Q386" s="89"/>
      <c r="R386" s="90"/>
      <c r="S386" s="91"/>
      <c r="T386" s="92"/>
      <c r="U386" s="93"/>
      <c r="V386" s="94"/>
      <c r="W386" s="94"/>
      <c r="X386" s="95"/>
      <c r="Y386" s="94"/>
      <c r="Z386" s="96"/>
      <c r="AA386" s="6"/>
      <c r="AB386" s="67"/>
    </row>
    <row r="387" spans="1:36" ht="14.1" customHeight="1">
      <c r="B387" s="108" t="s">
        <v>13</v>
      </c>
      <c r="C387" s="21">
        <f>$AC$384</f>
        <v>1.216717</v>
      </c>
      <c r="D387" s="143">
        <v>478015</v>
      </c>
      <c r="E387" s="68">
        <v>478026</v>
      </c>
      <c r="F387" s="29" t="s">
        <v>14</v>
      </c>
      <c r="G387" s="58">
        <v>15</v>
      </c>
      <c r="H387" s="110">
        <f>ROUND(C387*G387,2)</f>
        <v>18.25</v>
      </c>
      <c r="I387" s="110">
        <f>$H387</f>
        <v>18.25</v>
      </c>
      <c r="J387" s="144">
        <f>H387-AF387</f>
        <v>15.52</v>
      </c>
      <c r="K387" s="110">
        <f>$H387</f>
        <v>18.25</v>
      </c>
      <c r="L387" s="107">
        <f>$H387</f>
        <v>18.25</v>
      </c>
      <c r="M387" s="65"/>
      <c r="N387" s="80"/>
      <c r="P387" s="108" t="s">
        <v>13</v>
      </c>
      <c r="Q387" s="21">
        <f t="shared" ref="Q387:S388" si="393">C387</f>
        <v>1.216717</v>
      </c>
      <c r="R387" s="143">
        <f t="shared" si="393"/>
        <v>478015</v>
      </c>
      <c r="S387" s="68">
        <f t="shared" si="393"/>
        <v>478026</v>
      </c>
      <c r="T387" s="29" t="s">
        <v>14</v>
      </c>
      <c r="U387" s="58">
        <f t="shared" ref="U387:Z388" si="394">G387</f>
        <v>15</v>
      </c>
      <c r="V387" s="110">
        <f t="shared" si="394"/>
        <v>18.25</v>
      </c>
      <c r="W387" s="110">
        <f t="shared" si="394"/>
        <v>18.25</v>
      </c>
      <c r="X387" s="144">
        <f t="shared" si="394"/>
        <v>15.52</v>
      </c>
      <c r="Y387" s="110">
        <f t="shared" si="394"/>
        <v>18.25</v>
      </c>
      <c r="Z387" s="107">
        <f t="shared" si="394"/>
        <v>18.25</v>
      </c>
      <c r="AA387" s="65"/>
      <c r="AB387" s="80"/>
      <c r="AC387" s="10">
        <f>H387</f>
        <v>18.25</v>
      </c>
      <c r="AD387" s="10">
        <f>ROUNDUP(+AC387*0.85,2)</f>
        <v>15.52</v>
      </c>
      <c r="AE387" s="10">
        <f>AC387-AD387</f>
        <v>2.7300000000000004</v>
      </c>
      <c r="AF387" s="10">
        <f>IF(+AE387&lt;+$AF$385,+AE387,+$AF$385)</f>
        <v>2.7300000000000004</v>
      </c>
    </row>
    <row r="388" spans="1:36" ht="14.1" customHeight="1">
      <c r="B388" s="108" t="s">
        <v>13</v>
      </c>
      <c r="C388" s="21">
        <f>$AC$384</f>
        <v>1.216717</v>
      </c>
      <c r="D388" s="109">
        <v>478030</v>
      </c>
      <c r="E388" s="68">
        <v>478041</v>
      </c>
      <c r="F388" s="29" t="s">
        <v>14</v>
      </c>
      <c r="G388" s="58">
        <v>55</v>
      </c>
      <c r="H388" s="110">
        <f>ROUND(C388*G388,2)</f>
        <v>66.92</v>
      </c>
      <c r="I388" s="110">
        <f>$H388</f>
        <v>66.92</v>
      </c>
      <c r="J388" s="111">
        <f>H388-AF388</f>
        <v>66.92</v>
      </c>
      <c r="K388" s="110">
        <f>$H388</f>
        <v>66.92</v>
      </c>
      <c r="L388" s="107">
        <f>$H388</f>
        <v>66.92</v>
      </c>
      <c r="M388" s="65"/>
      <c r="N388" s="80"/>
      <c r="P388" s="108" t="s">
        <v>13</v>
      </c>
      <c r="Q388" s="21">
        <f t="shared" si="393"/>
        <v>1.216717</v>
      </c>
      <c r="R388" s="109">
        <f t="shared" si="393"/>
        <v>478030</v>
      </c>
      <c r="S388" s="68">
        <f t="shared" si="393"/>
        <v>478041</v>
      </c>
      <c r="T388" s="29" t="s">
        <v>14</v>
      </c>
      <c r="U388" s="58">
        <f t="shared" si="394"/>
        <v>55</v>
      </c>
      <c r="V388" s="110">
        <f t="shared" si="394"/>
        <v>66.92</v>
      </c>
      <c r="W388" s="110">
        <f t="shared" si="394"/>
        <v>66.92</v>
      </c>
      <c r="X388" s="111">
        <f t="shared" si="394"/>
        <v>66.92</v>
      </c>
      <c r="Y388" s="110">
        <f t="shared" si="394"/>
        <v>66.92</v>
      </c>
      <c r="Z388" s="107">
        <f t="shared" si="394"/>
        <v>66.92</v>
      </c>
      <c r="AA388" s="65"/>
      <c r="AB388" s="80"/>
      <c r="AC388" s="33" t="s">
        <v>54</v>
      </c>
      <c r="AD388" s="10"/>
      <c r="AE388" s="10"/>
      <c r="AF388" s="10"/>
      <c r="AG388" s="10"/>
      <c r="AH388" s="10"/>
      <c r="AI388" s="10"/>
    </row>
    <row r="389" spans="1:36" ht="13.5" customHeight="1">
      <c r="B389" s="34"/>
      <c r="C389" s="97"/>
      <c r="D389" s="155"/>
      <c r="E389" s="99"/>
      <c r="F389" s="156"/>
      <c r="G389" s="35"/>
      <c r="H389" s="157"/>
      <c r="I389" s="158"/>
      <c r="J389" s="159"/>
      <c r="K389" s="158"/>
      <c r="L389" s="157"/>
      <c r="M389" s="65"/>
      <c r="N389" s="80"/>
      <c r="P389" s="34"/>
      <c r="Q389" s="97"/>
      <c r="R389" s="155"/>
      <c r="S389" s="99"/>
      <c r="T389" s="156"/>
      <c r="U389" s="35"/>
      <c r="V389" s="157"/>
      <c r="W389" s="158"/>
      <c r="X389" s="159"/>
      <c r="Y389" s="158"/>
      <c r="Z389" s="157"/>
      <c r="AA389" s="65"/>
      <c r="AB389" s="80"/>
      <c r="AC389" s="10"/>
      <c r="AD389" s="10"/>
      <c r="AE389" s="10"/>
      <c r="AF389" s="10"/>
      <c r="AG389" s="11"/>
      <c r="AH389" s="23"/>
      <c r="AI389" s="17"/>
    </row>
    <row r="390" spans="1:36" ht="13.5" customHeight="1">
      <c r="C390" s="1"/>
      <c r="Q390" s="1"/>
    </row>
    <row r="391" spans="1:36" ht="13.5" customHeight="1">
      <c r="C391" s="1"/>
      <c r="M391" s="54"/>
      <c r="N391" s="28" t="s">
        <v>99</v>
      </c>
      <c r="Q391" s="1"/>
      <c r="AA391" s="54"/>
      <c r="AB391" s="8" t="str">
        <f>N391</f>
        <v>60</v>
      </c>
    </row>
    <row r="392" spans="1:36" ht="13.5" customHeight="1">
      <c r="A392" s="13" t="s">
        <v>22</v>
      </c>
      <c r="C392" s="1"/>
      <c r="O392" s="13" t="s">
        <v>23</v>
      </c>
      <c r="Q392" s="1"/>
    </row>
    <row r="393" spans="1:36" ht="13.5" customHeight="1">
      <c r="C393" s="1"/>
      <c r="Q393" s="1"/>
    </row>
    <row r="394" spans="1:36" ht="34.5" customHeight="1">
      <c r="B394" s="242" t="s">
        <v>4</v>
      </c>
      <c r="C394" s="243"/>
      <c r="D394" s="243"/>
      <c r="E394" s="243"/>
      <c r="F394" s="243"/>
      <c r="G394" s="244"/>
      <c r="H394" s="114" t="s">
        <v>5</v>
      </c>
      <c r="I394" s="245" t="s">
        <v>77</v>
      </c>
      <c r="J394" s="244"/>
      <c r="K394" s="245" t="s">
        <v>78</v>
      </c>
      <c r="L394" s="246"/>
      <c r="M394" s="115"/>
      <c r="N394" s="67"/>
      <c r="P394" s="242" t="s">
        <v>8</v>
      </c>
      <c r="Q394" s="243"/>
      <c r="R394" s="243"/>
      <c r="S394" s="243"/>
      <c r="T394" s="243"/>
      <c r="U394" s="244"/>
      <c r="V394" s="114" t="s">
        <v>9</v>
      </c>
      <c r="W394" s="245" t="s">
        <v>79</v>
      </c>
      <c r="X394" s="244"/>
      <c r="Y394" s="245" t="s">
        <v>80</v>
      </c>
      <c r="Z394" s="246"/>
      <c r="AA394" s="4"/>
      <c r="AB394" s="67"/>
      <c r="AC394" s="24">
        <f>$AJ395</f>
        <v>1.3383830000000001</v>
      </c>
      <c r="AD394" s="24">
        <f>$AJ396</f>
        <v>1.5054940000000001</v>
      </c>
      <c r="AE394" s="43">
        <f>$AJ397</f>
        <v>1.3307359999999999</v>
      </c>
      <c r="AH394" s="16">
        <v>43101</v>
      </c>
      <c r="AI394" s="14" t="s">
        <v>42</v>
      </c>
      <c r="AJ394" s="16">
        <v>43466</v>
      </c>
    </row>
    <row r="395" spans="1:36" ht="34.5" customHeight="1">
      <c r="B395" s="116"/>
      <c r="C395" s="56"/>
      <c r="D395" s="122" t="s">
        <v>81</v>
      </c>
      <c r="E395" s="136" t="s">
        <v>82</v>
      </c>
      <c r="F395" s="56"/>
      <c r="G395" s="119"/>
      <c r="H395" s="120"/>
      <c r="I395" s="137" t="s">
        <v>83</v>
      </c>
      <c r="J395" s="137" t="s">
        <v>84</v>
      </c>
      <c r="K395" s="137" t="s">
        <v>83</v>
      </c>
      <c r="L395" s="137" t="s">
        <v>84</v>
      </c>
      <c r="M395" s="79"/>
      <c r="N395" s="79"/>
      <c r="P395" s="116"/>
      <c r="Q395" s="56"/>
      <c r="R395" s="122" t="s">
        <v>81</v>
      </c>
      <c r="S395" s="136" t="s">
        <v>82</v>
      </c>
      <c r="T395" s="56"/>
      <c r="U395" s="119"/>
      <c r="V395" s="120"/>
      <c r="W395" s="138" t="s">
        <v>37</v>
      </c>
      <c r="X395" s="138" t="s">
        <v>38</v>
      </c>
      <c r="Y395" s="138" t="s">
        <v>37</v>
      </c>
      <c r="Z395" s="138" t="s">
        <v>38</v>
      </c>
      <c r="AA395" s="66"/>
      <c r="AB395" s="81"/>
      <c r="AC395" s="14" t="s">
        <v>30</v>
      </c>
      <c r="AD395" s="8" t="s">
        <v>6</v>
      </c>
      <c r="AE395" s="8" t="s">
        <v>7</v>
      </c>
      <c r="AF395" s="15">
        <v>8.68</v>
      </c>
      <c r="AH395" s="17">
        <v>1.3383830000000001</v>
      </c>
      <c r="AI395" s="198">
        <v>1</v>
      </c>
      <c r="AJ395" s="17">
        <f>ROUND(AH395*AI395,6)</f>
        <v>1.3383830000000001</v>
      </c>
    </row>
    <row r="396" spans="1:36" ht="13.5" customHeight="1">
      <c r="B396" s="104"/>
      <c r="C396" s="89"/>
      <c r="D396" s="90"/>
      <c r="E396" s="91"/>
      <c r="F396" s="92"/>
      <c r="G396" s="93"/>
      <c r="H396" s="94"/>
      <c r="I396" s="94"/>
      <c r="J396" s="95"/>
      <c r="K396" s="94"/>
      <c r="L396" s="96"/>
      <c r="M396" s="6"/>
      <c r="N396" s="67"/>
      <c r="P396" s="104"/>
      <c r="Q396" s="89"/>
      <c r="R396" s="90"/>
      <c r="S396" s="91"/>
      <c r="T396" s="92"/>
      <c r="U396" s="93"/>
      <c r="V396" s="94"/>
      <c r="W396" s="94"/>
      <c r="X396" s="95"/>
      <c r="Y396" s="94"/>
      <c r="Z396" s="96"/>
      <c r="AA396" s="6"/>
      <c r="AB396" s="67"/>
      <c r="AH396" s="2">
        <v>1.5054940000000001</v>
      </c>
      <c r="AI396" s="198">
        <v>1</v>
      </c>
      <c r="AJ396" s="2">
        <f>ROUND(AH396*AI396,6)</f>
        <v>1.5054940000000001</v>
      </c>
    </row>
    <row r="397" spans="1:36" ht="14.1" customHeight="1">
      <c r="B397" s="108" t="s">
        <v>13</v>
      </c>
      <c r="C397" s="21">
        <f>$AC$394</f>
        <v>1.3383830000000001</v>
      </c>
      <c r="D397" s="109">
        <v>531016</v>
      </c>
      <c r="E397" s="68">
        <v>531020</v>
      </c>
      <c r="F397" s="29" t="s">
        <v>14</v>
      </c>
      <c r="G397" s="58">
        <v>6</v>
      </c>
      <c r="H397" s="110">
        <f t="shared" ref="H397:H414" si="395">ROUND(C397*G397,2)</f>
        <v>8.0299999999999994</v>
      </c>
      <c r="I397" s="110">
        <f t="shared" ref="I397:L399" si="396">$H397</f>
        <v>8.0299999999999994</v>
      </c>
      <c r="J397" s="111">
        <f t="shared" si="396"/>
        <v>8.0299999999999994</v>
      </c>
      <c r="K397" s="110">
        <f t="shared" si="396"/>
        <v>8.0299999999999994</v>
      </c>
      <c r="L397" s="107">
        <f t="shared" si="396"/>
        <v>8.0299999999999994</v>
      </c>
      <c r="M397" s="65"/>
      <c r="N397" s="80"/>
      <c r="P397" s="108" t="s">
        <v>13</v>
      </c>
      <c r="Q397" s="21">
        <f t="shared" ref="Q397:Q416" si="397">C397</f>
        <v>1.3383830000000001</v>
      </c>
      <c r="R397" s="109">
        <f t="shared" ref="R397:R414" si="398">D397</f>
        <v>531016</v>
      </c>
      <c r="S397" s="68">
        <f t="shared" ref="S397:S414" si="399">E397</f>
        <v>531020</v>
      </c>
      <c r="T397" s="29" t="s">
        <v>14</v>
      </c>
      <c r="U397" s="58">
        <f t="shared" ref="U397:U415" si="400">G397</f>
        <v>6</v>
      </c>
      <c r="V397" s="110">
        <f t="shared" ref="V397:V414" si="401">H397</f>
        <v>8.0299999999999994</v>
      </c>
      <c r="W397" s="110">
        <f t="shared" ref="W397:W414" si="402">I397</f>
        <v>8.0299999999999994</v>
      </c>
      <c r="X397" s="111">
        <f t="shared" ref="X397:X414" si="403">J397</f>
        <v>8.0299999999999994</v>
      </c>
      <c r="Y397" s="110">
        <f t="shared" ref="Y397:Y414" si="404">K397</f>
        <v>8.0299999999999994</v>
      </c>
      <c r="Z397" s="107">
        <f t="shared" ref="Z397:Z414" si="405">L397</f>
        <v>8.0299999999999994</v>
      </c>
      <c r="AA397" s="65"/>
      <c r="AB397" s="80"/>
      <c r="AH397" s="17">
        <v>1.3307359999999999</v>
      </c>
      <c r="AI397" s="198">
        <v>1</v>
      </c>
      <c r="AJ397" s="17">
        <f>ROUND(AH397*AI397,6)</f>
        <v>1.3307359999999999</v>
      </c>
    </row>
    <row r="398" spans="1:36" ht="14.1" customHeight="1">
      <c r="B398" s="108" t="s">
        <v>13</v>
      </c>
      <c r="C398" s="21">
        <f>$AC$394</f>
        <v>1.3383830000000001</v>
      </c>
      <c r="D398" s="109">
        <v>531215</v>
      </c>
      <c r="E398" s="68">
        <v>531226</v>
      </c>
      <c r="F398" s="29" t="s">
        <v>14</v>
      </c>
      <c r="G398" s="58">
        <v>6</v>
      </c>
      <c r="H398" s="110">
        <f t="shared" si="395"/>
        <v>8.0299999999999994</v>
      </c>
      <c r="I398" s="110">
        <f t="shared" si="396"/>
        <v>8.0299999999999994</v>
      </c>
      <c r="J398" s="111">
        <f t="shared" si="396"/>
        <v>8.0299999999999994</v>
      </c>
      <c r="K398" s="110">
        <f t="shared" si="396"/>
        <v>8.0299999999999994</v>
      </c>
      <c r="L398" s="107">
        <f t="shared" si="396"/>
        <v>8.0299999999999994</v>
      </c>
      <c r="M398" s="65"/>
      <c r="N398" s="80"/>
      <c r="P398" s="108" t="s">
        <v>13</v>
      </c>
      <c r="Q398" s="21">
        <f t="shared" si="397"/>
        <v>1.3383830000000001</v>
      </c>
      <c r="R398" s="109">
        <f t="shared" si="398"/>
        <v>531215</v>
      </c>
      <c r="S398" s="68">
        <f t="shared" si="399"/>
        <v>531226</v>
      </c>
      <c r="T398" s="29" t="s">
        <v>14</v>
      </c>
      <c r="U398" s="58">
        <f t="shared" si="400"/>
        <v>6</v>
      </c>
      <c r="V398" s="110">
        <f t="shared" si="401"/>
        <v>8.0299999999999994</v>
      </c>
      <c r="W398" s="110">
        <f t="shared" si="402"/>
        <v>8.0299999999999994</v>
      </c>
      <c r="X398" s="111">
        <f t="shared" si="403"/>
        <v>8.0299999999999994</v>
      </c>
      <c r="Y398" s="110">
        <f t="shared" si="404"/>
        <v>8.0299999999999994</v>
      </c>
      <c r="Z398" s="107">
        <f t="shared" si="405"/>
        <v>8.0299999999999994</v>
      </c>
      <c r="AA398" s="65"/>
      <c r="AB398" s="80"/>
    </row>
    <row r="399" spans="1:36" ht="14.1" customHeight="1">
      <c r="B399" s="108" t="s">
        <v>13</v>
      </c>
      <c r="C399" s="21">
        <f>$AC$394</f>
        <v>1.3383830000000001</v>
      </c>
      <c r="D399" s="109">
        <v>531414</v>
      </c>
      <c r="E399" s="68">
        <v>531425</v>
      </c>
      <c r="F399" s="29" t="s">
        <v>14</v>
      </c>
      <c r="G399" s="58">
        <v>6</v>
      </c>
      <c r="H399" s="110">
        <f t="shared" si="395"/>
        <v>8.0299999999999994</v>
      </c>
      <c r="I399" s="110">
        <f t="shared" si="396"/>
        <v>8.0299999999999994</v>
      </c>
      <c r="J399" s="111">
        <f t="shared" si="396"/>
        <v>8.0299999999999994</v>
      </c>
      <c r="K399" s="110">
        <f t="shared" si="396"/>
        <v>8.0299999999999994</v>
      </c>
      <c r="L399" s="107">
        <f t="shared" si="396"/>
        <v>8.0299999999999994</v>
      </c>
      <c r="M399" s="65"/>
      <c r="N399" s="80"/>
      <c r="P399" s="108" t="s">
        <v>13</v>
      </c>
      <c r="Q399" s="21">
        <f t="shared" si="397"/>
        <v>1.3383830000000001</v>
      </c>
      <c r="R399" s="109">
        <f t="shared" si="398"/>
        <v>531414</v>
      </c>
      <c r="S399" s="68">
        <f t="shared" si="399"/>
        <v>531425</v>
      </c>
      <c r="T399" s="29" t="s">
        <v>14</v>
      </c>
      <c r="U399" s="58">
        <f t="shared" si="400"/>
        <v>6</v>
      </c>
      <c r="V399" s="110">
        <f t="shared" si="401"/>
        <v>8.0299999999999994</v>
      </c>
      <c r="W399" s="110">
        <f t="shared" si="402"/>
        <v>8.0299999999999994</v>
      </c>
      <c r="X399" s="111">
        <f t="shared" si="403"/>
        <v>8.0299999999999994</v>
      </c>
      <c r="Y399" s="110">
        <f t="shared" si="404"/>
        <v>8.0299999999999994</v>
      </c>
      <c r="Z399" s="107">
        <f t="shared" si="405"/>
        <v>8.0299999999999994</v>
      </c>
      <c r="AA399" s="65"/>
      <c r="AB399" s="80"/>
    </row>
    <row r="400" spans="1:36" ht="14.1" customHeight="1">
      <c r="B400" s="108" t="s">
        <v>13</v>
      </c>
      <c r="C400" s="21">
        <f>$AD$394</f>
        <v>1.5054940000000001</v>
      </c>
      <c r="D400" s="126">
        <v>532011</v>
      </c>
      <c r="E400" s="68">
        <v>532022</v>
      </c>
      <c r="F400" s="29" t="s">
        <v>14</v>
      </c>
      <c r="G400" s="58">
        <v>7</v>
      </c>
      <c r="H400" s="110">
        <f t="shared" si="395"/>
        <v>10.54</v>
      </c>
      <c r="I400" s="110">
        <f t="shared" ref="I400:J423" si="406">$H400</f>
        <v>10.54</v>
      </c>
      <c r="J400" s="144">
        <f>H400-AF400</f>
        <v>8.9599999999999991</v>
      </c>
      <c r="K400" s="110">
        <f t="shared" ref="K400:L420" si="407">$H400</f>
        <v>10.54</v>
      </c>
      <c r="L400" s="107">
        <f t="shared" si="407"/>
        <v>10.54</v>
      </c>
      <c r="M400" s="65"/>
      <c r="N400" s="80"/>
      <c r="P400" s="108" t="s">
        <v>13</v>
      </c>
      <c r="Q400" s="21">
        <f t="shared" si="397"/>
        <v>1.5054940000000001</v>
      </c>
      <c r="R400" s="126">
        <f t="shared" si="398"/>
        <v>532011</v>
      </c>
      <c r="S400" s="68">
        <f t="shared" si="399"/>
        <v>532022</v>
      </c>
      <c r="T400" s="29" t="s">
        <v>14</v>
      </c>
      <c r="U400" s="58">
        <f t="shared" si="400"/>
        <v>7</v>
      </c>
      <c r="V400" s="110">
        <f t="shared" si="401"/>
        <v>10.54</v>
      </c>
      <c r="W400" s="110">
        <f t="shared" si="402"/>
        <v>10.54</v>
      </c>
      <c r="X400" s="144">
        <f t="shared" si="403"/>
        <v>8.9599999999999991</v>
      </c>
      <c r="Y400" s="110">
        <f t="shared" si="404"/>
        <v>10.54</v>
      </c>
      <c r="Z400" s="107">
        <f t="shared" si="405"/>
        <v>10.54</v>
      </c>
      <c r="AA400" s="65"/>
      <c r="AB400" s="80"/>
      <c r="AC400" s="10">
        <f>H400</f>
        <v>10.54</v>
      </c>
      <c r="AD400" s="10">
        <f>ROUNDUP(+AC400*0.85,2)</f>
        <v>8.9599999999999991</v>
      </c>
      <c r="AE400" s="10">
        <f>AC400-AD400</f>
        <v>1.58</v>
      </c>
      <c r="AF400" s="10">
        <f>IF(+AE400&lt;+$AF$395,+AE400,+$AF$395)</f>
        <v>1.58</v>
      </c>
    </row>
    <row r="401" spans="1:36" ht="14.1" customHeight="1">
      <c r="B401" s="108" t="s">
        <v>13</v>
      </c>
      <c r="C401" s="21">
        <f>$AD$394</f>
        <v>1.5054940000000001</v>
      </c>
      <c r="D401" s="126">
        <v>532114</v>
      </c>
      <c r="E401" s="68">
        <v>532125</v>
      </c>
      <c r="F401" s="29" t="s">
        <v>14</v>
      </c>
      <c r="G401" s="58">
        <v>11</v>
      </c>
      <c r="H401" s="110">
        <f t="shared" si="395"/>
        <v>16.559999999999999</v>
      </c>
      <c r="I401" s="110">
        <f t="shared" si="406"/>
        <v>16.559999999999999</v>
      </c>
      <c r="J401" s="144">
        <f>H401-AF401</f>
        <v>14.08</v>
      </c>
      <c r="K401" s="110">
        <f t="shared" si="407"/>
        <v>16.559999999999999</v>
      </c>
      <c r="L401" s="107">
        <f t="shared" si="407"/>
        <v>16.559999999999999</v>
      </c>
      <c r="M401" s="65"/>
      <c r="N401" s="80"/>
      <c r="P401" s="108" t="s">
        <v>13</v>
      </c>
      <c r="Q401" s="21">
        <f t="shared" si="397"/>
        <v>1.5054940000000001</v>
      </c>
      <c r="R401" s="126">
        <f t="shared" si="398"/>
        <v>532114</v>
      </c>
      <c r="S401" s="68">
        <f t="shared" si="399"/>
        <v>532125</v>
      </c>
      <c r="T401" s="29" t="s">
        <v>14</v>
      </c>
      <c r="U401" s="58">
        <f t="shared" si="400"/>
        <v>11</v>
      </c>
      <c r="V401" s="110">
        <f t="shared" si="401"/>
        <v>16.559999999999999</v>
      </c>
      <c r="W401" s="110">
        <f t="shared" si="402"/>
        <v>16.559999999999999</v>
      </c>
      <c r="X401" s="144">
        <f t="shared" si="403"/>
        <v>14.08</v>
      </c>
      <c r="Y401" s="110">
        <f t="shared" si="404"/>
        <v>16.559999999999999</v>
      </c>
      <c r="Z401" s="107">
        <f t="shared" si="405"/>
        <v>16.559999999999999</v>
      </c>
      <c r="AA401" s="65"/>
      <c r="AB401" s="80"/>
      <c r="AC401" s="10">
        <f>H401</f>
        <v>16.559999999999999</v>
      </c>
      <c r="AD401" s="10">
        <f>ROUNDUP(+AC401*0.85,2)</f>
        <v>14.08</v>
      </c>
      <c r="AE401" s="10">
        <f>AC401-AD401</f>
        <v>2.4799999999999986</v>
      </c>
      <c r="AF401" s="10">
        <f>IF(+AE401&lt;+$AF$395,+AE401,+$AF$395)</f>
        <v>2.4799999999999986</v>
      </c>
      <c r="AG401" s="17"/>
      <c r="AH401" s="23"/>
    </row>
    <row r="402" spans="1:36" ht="14.1" customHeight="1">
      <c r="B402" s="108" t="s">
        <v>13</v>
      </c>
      <c r="C402" s="21">
        <f>$AD$394</f>
        <v>1.5054940000000001</v>
      </c>
      <c r="D402" s="109">
        <v>532210</v>
      </c>
      <c r="E402" s="68">
        <v>532221</v>
      </c>
      <c r="F402" s="29" t="s">
        <v>14</v>
      </c>
      <c r="G402" s="58">
        <v>180</v>
      </c>
      <c r="H402" s="110">
        <f t="shared" si="395"/>
        <v>270.99</v>
      </c>
      <c r="I402" s="110">
        <f t="shared" si="406"/>
        <v>270.99</v>
      </c>
      <c r="J402" s="111">
        <f>$H402</f>
        <v>270.99</v>
      </c>
      <c r="K402" s="110">
        <f t="shared" si="407"/>
        <v>270.99</v>
      </c>
      <c r="L402" s="107">
        <f t="shared" si="407"/>
        <v>270.99</v>
      </c>
      <c r="M402" s="65"/>
      <c r="N402" s="80"/>
      <c r="P402" s="108" t="s">
        <v>13</v>
      </c>
      <c r="Q402" s="21">
        <f t="shared" si="397"/>
        <v>1.5054940000000001</v>
      </c>
      <c r="R402" s="109">
        <f t="shared" si="398"/>
        <v>532210</v>
      </c>
      <c r="S402" s="68">
        <f t="shared" si="399"/>
        <v>532221</v>
      </c>
      <c r="T402" s="29" t="s">
        <v>14</v>
      </c>
      <c r="U402" s="58">
        <f t="shared" si="400"/>
        <v>180</v>
      </c>
      <c r="V402" s="110">
        <f t="shared" si="401"/>
        <v>270.99</v>
      </c>
      <c r="W402" s="110">
        <f t="shared" si="402"/>
        <v>270.99</v>
      </c>
      <c r="X402" s="111">
        <f t="shared" si="403"/>
        <v>270.99</v>
      </c>
      <c r="Y402" s="110">
        <f t="shared" si="404"/>
        <v>270.99</v>
      </c>
      <c r="Z402" s="107">
        <f t="shared" si="405"/>
        <v>270.99</v>
      </c>
      <c r="AA402" s="65"/>
      <c r="AB402" s="80"/>
      <c r="AG402" s="17"/>
      <c r="AH402" s="23"/>
    </row>
    <row r="403" spans="1:36" ht="14.1" customHeight="1">
      <c r="B403" s="108" t="s">
        <v>13</v>
      </c>
      <c r="C403" s="21">
        <f>$AC$394</f>
        <v>1.3383830000000001</v>
      </c>
      <c r="D403" s="109">
        <v>532416</v>
      </c>
      <c r="E403" s="68">
        <v>532420</v>
      </c>
      <c r="F403" s="29" t="s">
        <v>14</v>
      </c>
      <c r="G403" s="58">
        <v>13</v>
      </c>
      <c r="H403" s="110">
        <f t="shared" si="395"/>
        <v>17.399999999999999</v>
      </c>
      <c r="I403" s="110">
        <f t="shared" si="406"/>
        <v>17.399999999999999</v>
      </c>
      <c r="J403" s="111">
        <f>$H403</f>
        <v>17.399999999999999</v>
      </c>
      <c r="K403" s="110">
        <f t="shared" si="407"/>
        <v>17.399999999999999</v>
      </c>
      <c r="L403" s="107">
        <f t="shared" si="407"/>
        <v>17.399999999999999</v>
      </c>
      <c r="M403" s="65"/>
      <c r="N403" s="80"/>
      <c r="P403" s="108" t="s">
        <v>13</v>
      </c>
      <c r="Q403" s="21">
        <f t="shared" si="397"/>
        <v>1.3383830000000001</v>
      </c>
      <c r="R403" s="109">
        <f t="shared" si="398"/>
        <v>532416</v>
      </c>
      <c r="S403" s="68">
        <f t="shared" si="399"/>
        <v>532420</v>
      </c>
      <c r="T403" s="29" t="s">
        <v>14</v>
      </c>
      <c r="U403" s="58">
        <f t="shared" si="400"/>
        <v>13</v>
      </c>
      <c r="V403" s="110">
        <f t="shared" si="401"/>
        <v>17.399999999999999</v>
      </c>
      <c r="W403" s="110">
        <f t="shared" si="402"/>
        <v>17.399999999999999</v>
      </c>
      <c r="X403" s="111">
        <f t="shared" si="403"/>
        <v>17.399999999999999</v>
      </c>
      <c r="Y403" s="110">
        <f t="shared" si="404"/>
        <v>17.399999999999999</v>
      </c>
      <c r="Z403" s="107">
        <f t="shared" si="405"/>
        <v>17.399999999999999</v>
      </c>
      <c r="AA403" s="65"/>
      <c r="AB403" s="80"/>
    </row>
    <row r="404" spans="1:36" ht="14.1" customHeight="1">
      <c r="B404" s="108" t="s">
        <v>13</v>
      </c>
      <c r="C404" s="21">
        <f>$AC$394</f>
        <v>1.3383830000000001</v>
      </c>
      <c r="D404" s="109">
        <v>532512</v>
      </c>
      <c r="E404" s="68">
        <v>532523</v>
      </c>
      <c r="F404" s="29" t="s">
        <v>14</v>
      </c>
      <c r="G404" s="58">
        <v>5</v>
      </c>
      <c r="H404" s="110">
        <f t="shared" si="395"/>
        <v>6.69</v>
      </c>
      <c r="I404" s="110">
        <f t="shared" si="406"/>
        <v>6.69</v>
      </c>
      <c r="J404" s="111">
        <f>$H404</f>
        <v>6.69</v>
      </c>
      <c r="K404" s="110">
        <f t="shared" si="407"/>
        <v>6.69</v>
      </c>
      <c r="L404" s="107">
        <f t="shared" si="407"/>
        <v>6.69</v>
      </c>
      <c r="M404" s="65"/>
      <c r="N404" s="80"/>
      <c r="P404" s="108" t="s">
        <v>13</v>
      </c>
      <c r="Q404" s="21">
        <f t="shared" si="397"/>
        <v>1.3383830000000001</v>
      </c>
      <c r="R404" s="109">
        <f t="shared" si="398"/>
        <v>532512</v>
      </c>
      <c r="S404" s="68">
        <f t="shared" si="399"/>
        <v>532523</v>
      </c>
      <c r="T404" s="29" t="s">
        <v>14</v>
      </c>
      <c r="U404" s="58">
        <f t="shared" si="400"/>
        <v>5</v>
      </c>
      <c r="V404" s="110">
        <f t="shared" si="401"/>
        <v>6.69</v>
      </c>
      <c r="W404" s="110">
        <f t="shared" si="402"/>
        <v>6.69</v>
      </c>
      <c r="X404" s="111">
        <f t="shared" si="403"/>
        <v>6.69</v>
      </c>
      <c r="Y404" s="110">
        <f t="shared" si="404"/>
        <v>6.69</v>
      </c>
      <c r="Z404" s="107">
        <f t="shared" si="405"/>
        <v>6.69</v>
      </c>
      <c r="AA404" s="65"/>
      <c r="AB404" s="80"/>
    </row>
    <row r="405" spans="1:36" ht="14.1" customHeight="1">
      <c r="B405" s="108" t="s">
        <v>13</v>
      </c>
      <c r="C405" s="21">
        <f>$AE$394</f>
        <v>1.3307359999999999</v>
      </c>
      <c r="D405" s="126">
        <v>532534</v>
      </c>
      <c r="E405" s="68">
        <v>532545</v>
      </c>
      <c r="F405" s="29" t="s">
        <v>14</v>
      </c>
      <c r="G405" s="58">
        <v>50</v>
      </c>
      <c r="H405" s="110">
        <f t="shared" si="395"/>
        <v>66.540000000000006</v>
      </c>
      <c r="I405" s="110">
        <f t="shared" si="406"/>
        <v>66.540000000000006</v>
      </c>
      <c r="J405" s="144">
        <f>H405-AF405</f>
        <v>57.860000000000007</v>
      </c>
      <c r="K405" s="110">
        <f t="shared" si="407"/>
        <v>66.540000000000006</v>
      </c>
      <c r="L405" s="107">
        <f t="shared" si="407"/>
        <v>66.540000000000006</v>
      </c>
      <c r="M405" s="65"/>
      <c r="N405" s="80"/>
      <c r="P405" s="108" t="s">
        <v>13</v>
      </c>
      <c r="Q405" s="21">
        <f t="shared" si="397"/>
        <v>1.3307359999999999</v>
      </c>
      <c r="R405" s="126">
        <f t="shared" si="398"/>
        <v>532534</v>
      </c>
      <c r="S405" s="68">
        <f t="shared" si="399"/>
        <v>532545</v>
      </c>
      <c r="T405" s="29" t="s">
        <v>14</v>
      </c>
      <c r="U405" s="58">
        <f t="shared" si="400"/>
        <v>50</v>
      </c>
      <c r="V405" s="110">
        <f t="shared" si="401"/>
        <v>66.540000000000006</v>
      </c>
      <c r="W405" s="110">
        <f t="shared" si="402"/>
        <v>66.540000000000006</v>
      </c>
      <c r="X405" s="144">
        <f t="shared" si="403"/>
        <v>57.860000000000007</v>
      </c>
      <c r="Y405" s="110">
        <f t="shared" si="404"/>
        <v>66.540000000000006</v>
      </c>
      <c r="Z405" s="107">
        <f t="shared" si="405"/>
        <v>66.540000000000006</v>
      </c>
      <c r="AA405" s="65"/>
      <c r="AB405" s="80"/>
      <c r="AC405" s="10">
        <f>H405</f>
        <v>66.540000000000006</v>
      </c>
      <c r="AD405" s="10">
        <f>ROUNDUP(+AC405*0.85,2)</f>
        <v>56.559999999999995</v>
      </c>
      <c r="AE405" s="10">
        <f>AC405-AD405</f>
        <v>9.9800000000000111</v>
      </c>
      <c r="AF405" s="10">
        <f>IF(+AE405&lt;+$AF$395,+AE405,+$AF$395)</f>
        <v>8.68</v>
      </c>
    </row>
    <row r="406" spans="1:36" ht="14.1" customHeight="1">
      <c r="B406" s="108" t="s">
        <v>13</v>
      </c>
      <c r="C406" s="21">
        <f>$AE$394</f>
        <v>1.3307359999999999</v>
      </c>
      <c r="D406" s="126">
        <v>532556</v>
      </c>
      <c r="E406" s="68">
        <v>532560</v>
      </c>
      <c r="F406" s="29" t="s">
        <v>14</v>
      </c>
      <c r="G406" s="58">
        <v>50</v>
      </c>
      <c r="H406" s="110">
        <f t="shared" si="395"/>
        <v>66.540000000000006</v>
      </c>
      <c r="I406" s="110">
        <f t="shared" si="406"/>
        <v>66.540000000000006</v>
      </c>
      <c r="J406" s="144">
        <f>H406-AF406</f>
        <v>57.860000000000007</v>
      </c>
      <c r="K406" s="110">
        <f t="shared" si="407"/>
        <v>66.540000000000006</v>
      </c>
      <c r="L406" s="107">
        <f t="shared" si="407"/>
        <v>66.540000000000006</v>
      </c>
      <c r="M406" s="65"/>
      <c r="N406" s="80"/>
      <c r="P406" s="108" t="s">
        <v>13</v>
      </c>
      <c r="Q406" s="21">
        <f t="shared" si="397"/>
        <v>1.3307359999999999</v>
      </c>
      <c r="R406" s="126">
        <f t="shared" si="398"/>
        <v>532556</v>
      </c>
      <c r="S406" s="68">
        <f t="shared" si="399"/>
        <v>532560</v>
      </c>
      <c r="T406" s="29" t="s">
        <v>14</v>
      </c>
      <c r="U406" s="58">
        <f t="shared" si="400"/>
        <v>50</v>
      </c>
      <c r="V406" s="110">
        <f t="shared" si="401"/>
        <v>66.540000000000006</v>
      </c>
      <c r="W406" s="110">
        <f t="shared" si="402"/>
        <v>66.540000000000006</v>
      </c>
      <c r="X406" s="144">
        <f t="shared" si="403"/>
        <v>57.860000000000007</v>
      </c>
      <c r="Y406" s="110">
        <f t="shared" si="404"/>
        <v>66.540000000000006</v>
      </c>
      <c r="Z406" s="107">
        <f t="shared" si="405"/>
        <v>66.540000000000006</v>
      </c>
      <c r="AA406" s="65"/>
      <c r="AB406" s="80"/>
      <c r="AC406" s="10">
        <f>H406</f>
        <v>66.540000000000006</v>
      </c>
      <c r="AD406" s="10">
        <f>ROUNDUP(+AC406*0.85,2)</f>
        <v>56.559999999999995</v>
      </c>
      <c r="AE406" s="10">
        <f>AC406-AD406</f>
        <v>9.9800000000000111</v>
      </c>
      <c r="AF406" s="10">
        <f>IF(+AE406&lt;+$AF$395,+AE406,+$AF$395)</f>
        <v>8.68</v>
      </c>
    </row>
    <row r="407" spans="1:36" ht="14.1" customHeight="1">
      <c r="B407" s="108" t="s">
        <v>13</v>
      </c>
      <c r="C407" s="21">
        <f>$AE$394</f>
        <v>1.3307359999999999</v>
      </c>
      <c r="D407" s="126">
        <v>532571</v>
      </c>
      <c r="E407" s="68">
        <v>532582</v>
      </c>
      <c r="F407" s="29" t="s">
        <v>14</v>
      </c>
      <c r="G407" s="58">
        <v>50</v>
      </c>
      <c r="H407" s="110">
        <f t="shared" si="395"/>
        <v>66.540000000000006</v>
      </c>
      <c r="I407" s="110">
        <f t="shared" si="406"/>
        <v>66.540000000000006</v>
      </c>
      <c r="J407" s="144">
        <f>H407-AF407</f>
        <v>57.860000000000007</v>
      </c>
      <c r="K407" s="110">
        <f t="shared" si="407"/>
        <v>66.540000000000006</v>
      </c>
      <c r="L407" s="107">
        <f t="shared" si="407"/>
        <v>66.540000000000006</v>
      </c>
      <c r="M407" s="65"/>
      <c r="N407" s="80"/>
      <c r="P407" s="108" t="s">
        <v>13</v>
      </c>
      <c r="Q407" s="21">
        <f t="shared" si="397"/>
        <v>1.3307359999999999</v>
      </c>
      <c r="R407" s="126">
        <f t="shared" si="398"/>
        <v>532571</v>
      </c>
      <c r="S407" s="68">
        <f t="shared" si="399"/>
        <v>532582</v>
      </c>
      <c r="T407" s="29" t="s">
        <v>14</v>
      </c>
      <c r="U407" s="58">
        <f t="shared" si="400"/>
        <v>50</v>
      </c>
      <c r="V407" s="110">
        <f t="shared" si="401"/>
        <v>66.540000000000006</v>
      </c>
      <c r="W407" s="110">
        <f t="shared" si="402"/>
        <v>66.540000000000006</v>
      </c>
      <c r="X407" s="144">
        <f t="shared" si="403"/>
        <v>57.860000000000007</v>
      </c>
      <c r="Y407" s="110">
        <f t="shared" si="404"/>
        <v>66.540000000000006</v>
      </c>
      <c r="Z407" s="107">
        <f t="shared" si="405"/>
        <v>66.540000000000006</v>
      </c>
      <c r="AA407" s="65"/>
      <c r="AB407" s="80"/>
      <c r="AC407" s="10">
        <f>H407</f>
        <v>66.540000000000006</v>
      </c>
      <c r="AD407" s="10">
        <f>ROUNDUP(+AC407*0.85,2)</f>
        <v>56.559999999999995</v>
      </c>
      <c r="AE407" s="10">
        <f>AC407-AD407</f>
        <v>9.9800000000000111</v>
      </c>
      <c r="AF407" s="10">
        <f>IF(+AE407&lt;+$AF$395,+AE407,+$AF$395)</f>
        <v>8.68</v>
      </c>
    </row>
    <row r="408" spans="1:36" ht="14.1" customHeight="1">
      <c r="B408" s="108" t="s">
        <v>13</v>
      </c>
      <c r="C408" s="21">
        <f>$AD$394</f>
        <v>1.5054940000000001</v>
      </c>
      <c r="D408" s="109">
        <v>532593</v>
      </c>
      <c r="E408" s="68">
        <v>532604</v>
      </c>
      <c r="F408" s="29" t="s">
        <v>14</v>
      </c>
      <c r="G408" s="58">
        <v>40</v>
      </c>
      <c r="H408" s="110">
        <f t="shared" si="395"/>
        <v>60.22</v>
      </c>
      <c r="I408" s="110">
        <f t="shared" si="406"/>
        <v>60.22</v>
      </c>
      <c r="J408" s="111">
        <f t="shared" ref="J408:J417" si="408">$H408</f>
        <v>60.22</v>
      </c>
      <c r="K408" s="110">
        <f t="shared" si="407"/>
        <v>60.22</v>
      </c>
      <c r="L408" s="107">
        <f t="shared" si="407"/>
        <v>60.22</v>
      </c>
      <c r="M408" s="65"/>
      <c r="N408" s="80"/>
      <c r="P408" s="108" t="s">
        <v>13</v>
      </c>
      <c r="Q408" s="21">
        <f t="shared" si="397"/>
        <v>1.5054940000000001</v>
      </c>
      <c r="R408" s="109">
        <f t="shared" si="398"/>
        <v>532593</v>
      </c>
      <c r="S408" s="68">
        <f t="shared" si="399"/>
        <v>532604</v>
      </c>
      <c r="T408" s="29" t="s">
        <v>14</v>
      </c>
      <c r="U408" s="58">
        <f t="shared" si="400"/>
        <v>40</v>
      </c>
      <c r="V408" s="110">
        <f t="shared" si="401"/>
        <v>60.22</v>
      </c>
      <c r="W408" s="110">
        <f t="shared" si="402"/>
        <v>60.22</v>
      </c>
      <c r="X408" s="111">
        <f t="shared" si="403"/>
        <v>60.22</v>
      </c>
      <c r="Y408" s="110">
        <f t="shared" si="404"/>
        <v>60.22</v>
      </c>
      <c r="Z408" s="107">
        <f t="shared" si="405"/>
        <v>60.22</v>
      </c>
      <c r="AA408" s="65"/>
      <c r="AB408" s="80"/>
    </row>
    <row r="409" spans="1:36" ht="14.1" customHeight="1">
      <c r="B409" s="108" t="s">
        <v>13</v>
      </c>
      <c r="C409" s="21">
        <f>$AC$394</f>
        <v>1.3383830000000001</v>
      </c>
      <c r="D409" s="109">
        <v>532615</v>
      </c>
      <c r="E409" s="68">
        <v>532626</v>
      </c>
      <c r="F409" s="29" t="s">
        <v>14</v>
      </c>
      <c r="G409" s="58">
        <v>30</v>
      </c>
      <c r="H409" s="110">
        <f t="shared" si="395"/>
        <v>40.15</v>
      </c>
      <c r="I409" s="110">
        <f t="shared" si="406"/>
        <v>40.15</v>
      </c>
      <c r="J409" s="111">
        <f t="shared" si="408"/>
        <v>40.15</v>
      </c>
      <c r="K409" s="110">
        <f t="shared" si="407"/>
        <v>40.15</v>
      </c>
      <c r="L409" s="107">
        <f t="shared" si="407"/>
        <v>40.15</v>
      </c>
      <c r="M409" s="65"/>
      <c r="N409" s="80"/>
      <c r="P409" s="108" t="s">
        <v>13</v>
      </c>
      <c r="Q409" s="21">
        <f t="shared" si="397"/>
        <v>1.3383830000000001</v>
      </c>
      <c r="R409" s="109">
        <f t="shared" si="398"/>
        <v>532615</v>
      </c>
      <c r="S409" s="68">
        <f t="shared" si="399"/>
        <v>532626</v>
      </c>
      <c r="T409" s="29" t="s">
        <v>14</v>
      </c>
      <c r="U409" s="58">
        <f t="shared" si="400"/>
        <v>30</v>
      </c>
      <c r="V409" s="110">
        <f t="shared" si="401"/>
        <v>40.15</v>
      </c>
      <c r="W409" s="110">
        <f t="shared" si="402"/>
        <v>40.15</v>
      </c>
      <c r="X409" s="111">
        <f t="shared" si="403"/>
        <v>40.15</v>
      </c>
      <c r="Y409" s="110">
        <f t="shared" si="404"/>
        <v>40.15</v>
      </c>
      <c r="Z409" s="107">
        <f t="shared" si="405"/>
        <v>40.15</v>
      </c>
      <c r="AA409" s="65"/>
      <c r="AB409" s="80"/>
      <c r="AC409" s="44"/>
      <c r="AD409" s="45"/>
      <c r="AE409" s="45"/>
      <c r="AF409" s="46"/>
      <c r="AG409" s="47"/>
      <c r="AH409" s="36"/>
      <c r="AI409" s="38"/>
      <c r="AJ409" s="5"/>
    </row>
    <row r="410" spans="1:36" ht="14.1" customHeight="1">
      <c r="B410" s="108" t="s">
        <v>13</v>
      </c>
      <c r="C410" s="21">
        <f t="shared" ref="C410:C416" si="409">$AD$394</f>
        <v>1.5054940000000001</v>
      </c>
      <c r="D410" s="109">
        <v>532630</v>
      </c>
      <c r="E410" s="68">
        <v>532641</v>
      </c>
      <c r="F410" s="29" t="s">
        <v>14</v>
      </c>
      <c r="G410" s="131">
        <v>21.4</v>
      </c>
      <c r="H410" s="110">
        <f>ROUND(C410*G410,2)</f>
        <v>32.22</v>
      </c>
      <c r="I410" s="110">
        <f t="shared" si="406"/>
        <v>32.22</v>
      </c>
      <c r="J410" s="111">
        <f t="shared" si="408"/>
        <v>32.22</v>
      </c>
      <c r="K410" s="110">
        <f t="shared" si="407"/>
        <v>32.22</v>
      </c>
      <c r="L410" s="107">
        <f t="shared" si="407"/>
        <v>32.22</v>
      </c>
      <c r="M410" s="65"/>
      <c r="N410" s="80"/>
      <c r="P410" s="108" t="s">
        <v>13</v>
      </c>
      <c r="Q410" s="21">
        <f t="shared" si="397"/>
        <v>1.5054940000000001</v>
      </c>
      <c r="R410" s="109">
        <f t="shared" si="398"/>
        <v>532630</v>
      </c>
      <c r="S410" s="68">
        <f t="shared" si="399"/>
        <v>532641</v>
      </c>
      <c r="T410" s="29" t="s">
        <v>14</v>
      </c>
      <c r="U410" s="131">
        <f t="shared" si="400"/>
        <v>21.4</v>
      </c>
      <c r="V410" s="110">
        <f t="shared" si="401"/>
        <v>32.22</v>
      </c>
      <c r="W410" s="110">
        <f t="shared" si="402"/>
        <v>32.22</v>
      </c>
      <c r="X410" s="111">
        <f t="shared" si="403"/>
        <v>32.22</v>
      </c>
      <c r="Y410" s="110">
        <f t="shared" si="404"/>
        <v>32.22</v>
      </c>
      <c r="Z410" s="107">
        <f t="shared" si="405"/>
        <v>32.22</v>
      </c>
      <c r="AA410" s="65"/>
      <c r="AB410" s="80"/>
      <c r="AC410" s="50"/>
      <c r="AD410" s="21"/>
      <c r="AE410" s="40"/>
      <c r="AF410" s="39"/>
      <c r="AG410" s="41"/>
      <c r="AH410" s="42"/>
      <c r="AI410" s="39"/>
      <c r="AJ410" s="49"/>
    </row>
    <row r="411" spans="1:36" ht="14.1" customHeight="1">
      <c r="B411" s="108" t="s">
        <v>13</v>
      </c>
      <c r="C411" s="21">
        <f t="shared" si="409"/>
        <v>1.5054940000000001</v>
      </c>
      <c r="D411" s="109">
        <v>532652</v>
      </c>
      <c r="E411" s="68">
        <v>532663</v>
      </c>
      <c r="F411" s="29" t="s">
        <v>14</v>
      </c>
      <c r="G411" s="141">
        <v>40</v>
      </c>
      <c r="H411" s="110">
        <f t="shared" si="395"/>
        <v>60.22</v>
      </c>
      <c r="I411" s="110">
        <f t="shared" si="406"/>
        <v>60.22</v>
      </c>
      <c r="J411" s="111">
        <f t="shared" si="408"/>
        <v>60.22</v>
      </c>
      <c r="K411" s="110">
        <f t="shared" si="407"/>
        <v>60.22</v>
      </c>
      <c r="L411" s="107">
        <f t="shared" si="407"/>
        <v>60.22</v>
      </c>
      <c r="M411" s="65"/>
      <c r="N411" s="80"/>
      <c r="P411" s="108" t="s">
        <v>13</v>
      </c>
      <c r="Q411" s="21">
        <f t="shared" si="397"/>
        <v>1.5054940000000001</v>
      </c>
      <c r="R411" s="109">
        <f t="shared" si="398"/>
        <v>532652</v>
      </c>
      <c r="S411" s="68">
        <f t="shared" si="399"/>
        <v>532663</v>
      </c>
      <c r="T411" s="29" t="s">
        <v>14</v>
      </c>
      <c r="U411" s="141">
        <f t="shared" si="400"/>
        <v>40</v>
      </c>
      <c r="V411" s="110">
        <f t="shared" si="401"/>
        <v>60.22</v>
      </c>
      <c r="W411" s="110">
        <f t="shared" si="402"/>
        <v>60.22</v>
      </c>
      <c r="X411" s="111">
        <f t="shared" si="403"/>
        <v>60.22</v>
      </c>
      <c r="Y411" s="110">
        <f t="shared" si="404"/>
        <v>60.22</v>
      </c>
      <c r="Z411" s="107">
        <f t="shared" si="405"/>
        <v>60.22</v>
      </c>
      <c r="AA411" s="65"/>
      <c r="AB411" s="80"/>
      <c r="AC411" s="48"/>
      <c r="AD411" s="5"/>
      <c r="AE411" s="40"/>
      <c r="AF411" s="39"/>
      <c r="AG411" s="41"/>
      <c r="AH411" s="42"/>
      <c r="AI411" s="39"/>
      <c r="AJ411" s="49"/>
    </row>
    <row r="412" spans="1:36" ht="14.1" customHeight="1">
      <c r="B412" s="108" t="s">
        <v>13</v>
      </c>
      <c r="C412" s="21">
        <f t="shared" si="409"/>
        <v>1.5054940000000001</v>
      </c>
      <c r="D412" s="109">
        <v>532674</v>
      </c>
      <c r="E412" s="68">
        <v>532685</v>
      </c>
      <c r="F412" s="29" t="s">
        <v>14</v>
      </c>
      <c r="G412" s="58">
        <v>180</v>
      </c>
      <c r="H412" s="110">
        <f t="shared" si="395"/>
        <v>270.99</v>
      </c>
      <c r="I412" s="110">
        <f t="shared" si="406"/>
        <v>270.99</v>
      </c>
      <c r="J412" s="111">
        <f t="shared" si="408"/>
        <v>270.99</v>
      </c>
      <c r="K412" s="110">
        <f t="shared" si="407"/>
        <v>270.99</v>
      </c>
      <c r="L412" s="107">
        <f t="shared" si="407"/>
        <v>270.99</v>
      </c>
      <c r="M412" s="65"/>
      <c r="N412" s="80"/>
      <c r="P412" s="108" t="s">
        <v>13</v>
      </c>
      <c r="Q412" s="21">
        <f t="shared" si="397"/>
        <v>1.5054940000000001</v>
      </c>
      <c r="R412" s="109">
        <f t="shared" si="398"/>
        <v>532674</v>
      </c>
      <c r="S412" s="68">
        <f t="shared" si="399"/>
        <v>532685</v>
      </c>
      <c r="T412" s="29" t="s">
        <v>14</v>
      </c>
      <c r="U412" s="58">
        <f t="shared" si="400"/>
        <v>180</v>
      </c>
      <c r="V412" s="110">
        <f t="shared" si="401"/>
        <v>270.99</v>
      </c>
      <c r="W412" s="110">
        <f t="shared" si="402"/>
        <v>270.99</v>
      </c>
      <c r="X412" s="111">
        <f t="shared" si="403"/>
        <v>270.99</v>
      </c>
      <c r="Y412" s="110">
        <f t="shared" si="404"/>
        <v>270.99</v>
      </c>
      <c r="Z412" s="107">
        <f t="shared" si="405"/>
        <v>270.99</v>
      </c>
      <c r="AA412" s="65"/>
      <c r="AB412" s="80"/>
    </row>
    <row r="413" spans="1:36" ht="14.1" customHeight="1">
      <c r="B413" s="108" t="s">
        <v>13</v>
      </c>
      <c r="C413" s="21">
        <f t="shared" si="409"/>
        <v>1.5054940000000001</v>
      </c>
      <c r="D413" s="109">
        <v>532696</v>
      </c>
      <c r="E413" s="68">
        <v>532700</v>
      </c>
      <c r="F413" s="29" t="s">
        <v>14</v>
      </c>
      <c r="G413" s="58">
        <v>240</v>
      </c>
      <c r="H413" s="110">
        <f t="shared" si="395"/>
        <v>361.32</v>
      </c>
      <c r="I413" s="110">
        <f t="shared" si="406"/>
        <v>361.32</v>
      </c>
      <c r="J413" s="111">
        <f t="shared" si="408"/>
        <v>361.32</v>
      </c>
      <c r="K413" s="110">
        <f t="shared" si="407"/>
        <v>361.32</v>
      </c>
      <c r="L413" s="107">
        <f t="shared" si="407"/>
        <v>361.32</v>
      </c>
      <c r="M413" s="65"/>
      <c r="N413" s="80"/>
      <c r="P413" s="108" t="s">
        <v>13</v>
      </c>
      <c r="Q413" s="21">
        <f t="shared" si="397"/>
        <v>1.5054940000000001</v>
      </c>
      <c r="R413" s="109">
        <f t="shared" si="398"/>
        <v>532696</v>
      </c>
      <c r="S413" s="68">
        <f t="shared" si="399"/>
        <v>532700</v>
      </c>
      <c r="T413" s="29" t="s">
        <v>14</v>
      </c>
      <c r="U413" s="58">
        <f t="shared" si="400"/>
        <v>240</v>
      </c>
      <c r="V413" s="110">
        <f t="shared" si="401"/>
        <v>361.32</v>
      </c>
      <c r="W413" s="110">
        <f t="shared" si="402"/>
        <v>361.32</v>
      </c>
      <c r="X413" s="111">
        <f t="shared" si="403"/>
        <v>361.32</v>
      </c>
      <c r="Y413" s="110">
        <f t="shared" si="404"/>
        <v>361.32</v>
      </c>
      <c r="Z413" s="107">
        <f t="shared" si="405"/>
        <v>361.32</v>
      </c>
      <c r="AA413" s="65"/>
      <c r="AB413" s="80"/>
    </row>
    <row r="414" spans="1:36" ht="14.1" customHeight="1">
      <c r="B414" s="108" t="s">
        <v>13</v>
      </c>
      <c r="C414" s="21">
        <f t="shared" si="409"/>
        <v>1.5054940000000001</v>
      </c>
      <c r="D414" s="109">
        <v>532711</v>
      </c>
      <c r="E414" s="68">
        <v>532722</v>
      </c>
      <c r="F414" s="29" t="s">
        <v>14</v>
      </c>
      <c r="G414" s="58">
        <v>300</v>
      </c>
      <c r="H414" s="110">
        <f t="shared" si="395"/>
        <v>451.65</v>
      </c>
      <c r="I414" s="110">
        <f t="shared" si="406"/>
        <v>451.65</v>
      </c>
      <c r="J414" s="111">
        <f t="shared" si="408"/>
        <v>451.65</v>
      </c>
      <c r="K414" s="110">
        <f t="shared" si="407"/>
        <v>451.65</v>
      </c>
      <c r="L414" s="107">
        <f t="shared" si="407"/>
        <v>451.65</v>
      </c>
      <c r="M414" s="65"/>
      <c r="N414" s="80"/>
      <c r="P414" s="108" t="s">
        <v>13</v>
      </c>
      <c r="Q414" s="21">
        <f t="shared" si="397"/>
        <v>1.5054940000000001</v>
      </c>
      <c r="R414" s="109">
        <f t="shared" si="398"/>
        <v>532711</v>
      </c>
      <c r="S414" s="68">
        <f t="shared" si="399"/>
        <v>532722</v>
      </c>
      <c r="T414" s="29" t="s">
        <v>14</v>
      </c>
      <c r="U414" s="58">
        <f t="shared" si="400"/>
        <v>300</v>
      </c>
      <c r="V414" s="110">
        <f t="shared" si="401"/>
        <v>451.65</v>
      </c>
      <c r="W414" s="110">
        <f t="shared" si="402"/>
        <v>451.65</v>
      </c>
      <c r="X414" s="111">
        <f t="shared" si="403"/>
        <v>451.65</v>
      </c>
      <c r="Y414" s="110">
        <f t="shared" si="404"/>
        <v>451.65</v>
      </c>
      <c r="Z414" s="107">
        <f t="shared" si="405"/>
        <v>451.65</v>
      </c>
      <c r="AA414" s="65"/>
      <c r="AB414" s="80"/>
    </row>
    <row r="415" spans="1:36" ht="14.1" customHeight="1">
      <c r="B415" s="108" t="s">
        <v>13</v>
      </c>
      <c r="C415" s="21">
        <f t="shared" si="409"/>
        <v>1.5054940000000001</v>
      </c>
      <c r="D415" s="109">
        <v>532733</v>
      </c>
      <c r="E415" s="68">
        <v>532744</v>
      </c>
      <c r="F415" s="29" t="s">
        <v>14</v>
      </c>
      <c r="G415" s="58">
        <v>50</v>
      </c>
      <c r="H415" s="110">
        <f>ROUND(C415*G415,2)</f>
        <v>75.27</v>
      </c>
      <c r="I415" s="110">
        <f t="shared" si="406"/>
        <v>75.27</v>
      </c>
      <c r="J415" s="111">
        <f t="shared" si="408"/>
        <v>75.27</v>
      </c>
      <c r="K415" s="110">
        <f t="shared" si="407"/>
        <v>75.27</v>
      </c>
      <c r="L415" s="107">
        <f t="shared" si="407"/>
        <v>75.27</v>
      </c>
      <c r="M415" s="65"/>
      <c r="N415" s="80"/>
      <c r="P415" s="108" t="s">
        <v>13</v>
      </c>
      <c r="Q415" s="21">
        <f t="shared" si="397"/>
        <v>1.5054940000000001</v>
      </c>
      <c r="R415" s="109">
        <f t="shared" ref="R415:S418" si="410">D415</f>
        <v>532733</v>
      </c>
      <c r="S415" s="68">
        <f t="shared" si="410"/>
        <v>532744</v>
      </c>
      <c r="T415" s="29" t="s">
        <v>14</v>
      </c>
      <c r="U415" s="58">
        <f t="shared" si="400"/>
        <v>50</v>
      </c>
      <c r="V415" s="110">
        <f t="shared" ref="V415:Z418" si="411">H415</f>
        <v>75.27</v>
      </c>
      <c r="W415" s="110">
        <f t="shared" si="411"/>
        <v>75.27</v>
      </c>
      <c r="X415" s="111">
        <f t="shared" si="411"/>
        <v>75.27</v>
      </c>
      <c r="Y415" s="110">
        <f t="shared" si="411"/>
        <v>75.27</v>
      </c>
      <c r="Z415" s="107">
        <f t="shared" si="411"/>
        <v>75.27</v>
      </c>
      <c r="AA415" s="65"/>
      <c r="AB415" s="80"/>
    </row>
    <row r="416" spans="1:36" ht="14.1" customHeight="1">
      <c r="A416" s="223" t="s">
        <v>96</v>
      </c>
      <c r="B416" s="214" t="s">
        <v>13</v>
      </c>
      <c r="C416" s="215">
        <f t="shared" si="409"/>
        <v>1.5054940000000001</v>
      </c>
      <c r="D416" s="216">
        <v>532755</v>
      </c>
      <c r="E416" s="217">
        <v>532766</v>
      </c>
      <c r="F416" s="218" t="s">
        <v>45</v>
      </c>
      <c r="G416" s="219">
        <v>3000</v>
      </c>
      <c r="H416" s="220">
        <f>ROUND(C416*G416,2)</f>
        <v>4516.4799999999996</v>
      </c>
      <c r="I416" s="220">
        <f t="shared" si="406"/>
        <v>4516.4799999999996</v>
      </c>
      <c r="J416" s="221">
        <f t="shared" si="408"/>
        <v>4516.4799999999996</v>
      </c>
      <c r="K416" s="220">
        <f>$H416</f>
        <v>4516.4799999999996</v>
      </c>
      <c r="L416" s="222">
        <f>$H416</f>
        <v>4516.4799999999996</v>
      </c>
      <c r="M416" s="65"/>
      <c r="N416" s="80"/>
      <c r="O416" s="224" t="s">
        <v>44</v>
      </c>
      <c r="P416" s="214" t="s">
        <v>13</v>
      </c>
      <c r="Q416" s="215">
        <f t="shared" si="397"/>
        <v>1.5054940000000001</v>
      </c>
      <c r="R416" s="216">
        <f t="shared" si="410"/>
        <v>532755</v>
      </c>
      <c r="S416" s="217">
        <f t="shared" si="410"/>
        <v>532766</v>
      </c>
      <c r="T416" s="218" t="s">
        <v>45</v>
      </c>
      <c r="U416" s="219">
        <f>G416</f>
        <v>3000</v>
      </c>
      <c r="V416" s="220">
        <f t="shared" si="411"/>
        <v>4516.4799999999996</v>
      </c>
      <c r="W416" s="220">
        <f t="shared" si="411"/>
        <v>4516.4799999999996</v>
      </c>
      <c r="X416" s="221">
        <f t="shared" si="411"/>
        <v>4516.4799999999996</v>
      </c>
      <c r="Y416" s="220">
        <f t="shared" si="411"/>
        <v>4516.4799999999996</v>
      </c>
      <c r="Z416" s="222">
        <f t="shared" si="411"/>
        <v>4516.4799999999996</v>
      </c>
      <c r="AA416" s="65"/>
      <c r="AB416" s="80"/>
    </row>
    <row r="417" spans="1:36" ht="14.1" customHeight="1">
      <c r="B417" s="108" t="s">
        <v>13</v>
      </c>
      <c r="C417" s="21">
        <f>$AC$394</f>
        <v>1.3383830000000001</v>
      </c>
      <c r="D417" s="109">
        <v>532770</v>
      </c>
      <c r="E417" s="68">
        <v>532781</v>
      </c>
      <c r="F417" s="29" t="s">
        <v>14</v>
      </c>
      <c r="G417" s="58">
        <v>60</v>
      </c>
      <c r="H417" s="110">
        <f>ROUND(C417*G417,2)</f>
        <v>80.3</v>
      </c>
      <c r="I417" s="110">
        <f t="shared" si="406"/>
        <v>80.3</v>
      </c>
      <c r="J417" s="111">
        <f t="shared" si="408"/>
        <v>80.3</v>
      </c>
      <c r="K417" s="110">
        <f t="shared" si="407"/>
        <v>80.3</v>
      </c>
      <c r="L417" s="107">
        <f t="shared" si="407"/>
        <v>80.3</v>
      </c>
      <c r="M417" s="65"/>
      <c r="N417" s="80"/>
      <c r="P417" s="108" t="s">
        <v>13</v>
      </c>
      <c r="Q417" s="21">
        <f>C417</f>
        <v>1.3383830000000001</v>
      </c>
      <c r="R417" s="109">
        <f t="shared" si="410"/>
        <v>532770</v>
      </c>
      <c r="S417" s="68">
        <f t="shared" si="410"/>
        <v>532781</v>
      </c>
      <c r="T417" s="29" t="s">
        <v>14</v>
      </c>
      <c r="U417" s="58">
        <f>G417</f>
        <v>60</v>
      </c>
      <c r="V417" s="110">
        <f t="shared" si="411"/>
        <v>80.3</v>
      </c>
      <c r="W417" s="110">
        <f t="shared" si="411"/>
        <v>80.3</v>
      </c>
      <c r="X417" s="111">
        <f t="shared" si="411"/>
        <v>80.3</v>
      </c>
      <c r="Y417" s="110">
        <f t="shared" si="411"/>
        <v>80.3</v>
      </c>
      <c r="Z417" s="107">
        <f t="shared" si="411"/>
        <v>80.3</v>
      </c>
      <c r="AA417" s="65"/>
      <c r="AB417" s="80"/>
    </row>
    <row r="418" spans="1:36" ht="14.1" customHeight="1">
      <c r="B418" s="108" t="s">
        <v>13</v>
      </c>
      <c r="C418" s="21">
        <f t="shared" ref="C418:C419" si="412">$AC$394</f>
        <v>1.3383830000000001</v>
      </c>
      <c r="D418" s="126">
        <v>532792</v>
      </c>
      <c r="E418" s="68">
        <v>532803</v>
      </c>
      <c r="F418" s="29" t="s">
        <v>14</v>
      </c>
      <c r="G418" s="58">
        <v>5</v>
      </c>
      <c r="H418" s="110">
        <f t="shared" ref="H418" si="413">ROUND(C418*G418,2)</f>
        <v>6.69</v>
      </c>
      <c r="I418" s="110">
        <f t="shared" si="406"/>
        <v>6.69</v>
      </c>
      <c r="J418" s="144">
        <f>H418-AF418</f>
        <v>5.6899999999999995</v>
      </c>
      <c r="K418" s="110">
        <f t="shared" si="407"/>
        <v>6.69</v>
      </c>
      <c r="L418" s="107">
        <f t="shared" si="407"/>
        <v>6.69</v>
      </c>
      <c r="M418" s="65"/>
      <c r="N418" s="80"/>
      <c r="P418" s="108" t="s">
        <v>13</v>
      </c>
      <c r="Q418" s="21">
        <f t="shared" ref="Q418" si="414">C418</f>
        <v>1.3383830000000001</v>
      </c>
      <c r="R418" s="126">
        <f t="shared" si="410"/>
        <v>532792</v>
      </c>
      <c r="S418" s="68">
        <f t="shared" si="410"/>
        <v>532803</v>
      </c>
      <c r="T418" s="29" t="s">
        <v>14</v>
      </c>
      <c r="U418" s="58">
        <f t="shared" ref="U418" si="415">G418</f>
        <v>5</v>
      </c>
      <c r="V418" s="110">
        <f t="shared" si="411"/>
        <v>6.69</v>
      </c>
      <c r="W418" s="110">
        <f t="shared" si="411"/>
        <v>6.69</v>
      </c>
      <c r="X418" s="144">
        <f t="shared" si="411"/>
        <v>5.6899999999999995</v>
      </c>
      <c r="Y418" s="110">
        <f t="shared" si="411"/>
        <v>6.69</v>
      </c>
      <c r="Z418" s="107">
        <f t="shared" si="411"/>
        <v>6.69</v>
      </c>
      <c r="AA418" s="65"/>
      <c r="AB418" s="80"/>
      <c r="AC418" s="10">
        <f>H418</f>
        <v>6.69</v>
      </c>
      <c r="AD418" s="10">
        <f>ROUNDUP(+AC418*0.85,2)</f>
        <v>5.6899999999999995</v>
      </c>
      <c r="AE418" s="10">
        <f>AC418-AD418</f>
        <v>1.0000000000000009</v>
      </c>
      <c r="AF418" s="10">
        <f>IF(+AE418&lt;+$AF$395,+AE418,+$AF$395)</f>
        <v>1.0000000000000009</v>
      </c>
    </row>
    <row r="419" spans="1:36" ht="14.1" customHeight="1">
      <c r="B419" s="108" t="s">
        <v>13</v>
      </c>
      <c r="C419" s="21">
        <f t="shared" si="412"/>
        <v>1.3383830000000001</v>
      </c>
      <c r="D419" s="126">
        <v>532814</v>
      </c>
      <c r="E419" s="68">
        <v>532825</v>
      </c>
      <c r="F419" s="29" t="s">
        <v>14</v>
      </c>
      <c r="G419" s="58">
        <v>20</v>
      </c>
      <c r="H419" s="110">
        <f t="shared" ref="H419" si="416">ROUND(C419*G419,2)</f>
        <v>26.77</v>
      </c>
      <c r="I419" s="110">
        <f t="shared" si="406"/>
        <v>26.77</v>
      </c>
      <c r="J419" s="144">
        <f>H419-AF419</f>
        <v>22.76</v>
      </c>
      <c r="K419" s="110">
        <f t="shared" si="407"/>
        <v>26.77</v>
      </c>
      <c r="L419" s="107">
        <f t="shared" si="407"/>
        <v>26.77</v>
      </c>
      <c r="M419" s="65"/>
      <c r="N419" s="80"/>
      <c r="P419" s="108" t="s">
        <v>13</v>
      </c>
      <c r="Q419" s="21">
        <f t="shared" ref="Q419" si="417">C419</f>
        <v>1.3383830000000001</v>
      </c>
      <c r="R419" s="126">
        <f t="shared" ref="R419" si="418">D419</f>
        <v>532814</v>
      </c>
      <c r="S419" s="68">
        <f t="shared" ref="S419" si="419">E419</f>
        <v>532825</v>
      </c>
      <c r="T419" s="29" t="s">
        <v>14</v>
      </c>
      <c r="U419" s="58">
        <f t="shared" ref="U419" si="420">G419</f>
        <v>20</v>
      </c>
      <c r="V419" s="110">
        <f t="shared" ref="V419" si="421">H419</f>
        <v>26.77</v>
      </c>
      <c r="W419" s="110">
        <f t="shared" ref="W419" si="422">I419</f>
        <v>26.77</v>
      </c>
      <c r="X419" s="144">
        <f t="shared" ref="X419" si="423">J419</f>
        <v>22.76</v>
      </c>
      <c r="Y419" s="110">
        <f t="shared" ref="Y419" si="424">K419</f>
        <v>26.77</v>
      </c>
      <c r="Z419" s="107">
        <f t="shared" ref="Z419" si="425">L419</f>
        <v>26.77</v>
      </c>
      <c r="AA419" s="65"/>
      <c r="AB419" s="80"/>
      <c r="AC419" s="10">
        <f>H419</f>
        <v>26.77</v>
      </c>
      <c r="AD419" s="10">
        <f>ROUNDUP(+AC419*0.85,2)</f>
        <v>22.76</v>
      </c>
      <c r="AE419" s="10">
        <f>AC419-AD419</f>
        <v>4.009999999999998</v>
      </c>
      <c r="AF419" s="10">
        <f>IF(+AE419&lt;+$AF$395,+AE419,+$AF$395)</f>
        <v>4.009999999999998</v>
      </c>
    </row>
    <row r="420" spans="1:36" ht="14.1" customHeight="1">
      <c r="B420" s="108" t="s">
        <v>13</v>
      </c>
      <c r="C420" s="21">
        <f t="shared" ref="C420:C423" si="426">$AD$394</f>
        <v>1.5054940000000001</v>
      </c>
      <c r="D420" s="128">
        <v>532836</v>
      </c>
      <c r="E420" s="68">
        <v>532840</v>
      </c>
      <c r="F420" s="29" t="s">
        <v>14</v>
      </c>
      <c r="G420" s="58">
        <v>50</v>
      </c>
      <c r="H420" s="110">
        <f t="shared" ref="H420" si="427">ROUND(C420*G420,2)</f>
        <v>75.27</v>
      </c>
      <c r="I420" s="110">
        <f t="shared" si="406"/>
        <v>75.27</v>
      </c>
      <c r="J420" s="111">
        <f t="shared" si="406"/>
        <v>75.27</v>
      </c>
      <c r="K420" s="110">
        <f t="shared" si="407"/>
        <v>75.27</v>
      </c>
      <c r="L420" s="107">
        <f t="shared" si="407"/>
        <v>75.27</v>
      </c>
      <c r="M420" s="65"/>
      <c r="N420" s="80"/>
      <c r="P420" s="108" t="s">
        <v>13</v>
      </c>
      <c r="Q420" s="21">
        <f t="shared" ref="Q420" si="428">C420</f>
        <v>1.5054940000000001</v>
      </c>
      <c r="R420" s="128">
        <f t="shared" ref="R420" si="429">D420</f>
        <v>532836</v>
      </c>
      <c r="S420" s="68">
        <f t="shared" ref="S420" si="430">E420</f>
        <v>532840</v>
      </c>
      <c r="T420" s="29" t="s">
        <v>14</v>
      </c>
      <c r="U420" s="58">
        <f t="shared" ref="U420" si="431">G420</f>
        <v>50</v>
      </c>
      <c r="V420" s="110">
        <f t="shared" ref="V420" si="432">H420</f>
        <v>75.27</v>
      </c>
      <c r="W420" s="110">
        <f t="shared" ref="W420" si="433">I420</f>
        <v>75.27</v>
      </c>
      <c r="X420" s="111">
        <f t="shared" ref="X420" si="434">J420</f>
        <v>75.27</v>
      </c>
      <c r="Y420" s="110">
        <f t="shared" ref="Y420" si="435">K420</f>
        <v>75.27</v>
      </c>
      <c r="Z420" s="107">
        <f t="shared" ref="Z420" si="436">L420</f>
        <v>75.27</v>
      </c>
      <c r="AA420" s="65"/>
      <c r="AB420" s="80"/>
      <c r="AC420" s="10"/>
      <c r="AD420" s="10"/>
      <c r="AE420" s="10"/>
      <c r="AF420" s="10"/>
    </row>
    <row r="421" spans="1:36" ht="14.1" customHeight="1">
      <c r="B421" s="108" t="s">
        <v>13</v>
      </c>
      <c r="C421" s="21">
        <f t="shared" si="426"/>
        <v>1.5054940000000001</v>
      </c>
      <c r="D421" s="128">
        <v>532851</v>
      </c>
      <c r="E421" s="68">
        <v>532862</v>
      </c>
      <c r="F421" s="29" t="s">
        <v>14</v>
      </c>
      <c r="G421" s="58">
        <v>110</v>
      </c>
      <c r="H421" s="110">
        <f t="shared" ref="H421" si="437">ROUND(C421*G421,2)</f>
        <v>165.6</v>
      </c>
      <c r="I421" s="110">
        <f t="shared" si="406"/>
        <v>165.6</v>
      </c>
      <c r="J421" s="111">
        <f t="shared" si="406"/>
        <v>165.6</v>
      </c>
      <c r="K421" s="110">
        <f t="shared" ref="K421:L423" si="438">$H421</f>
        <v>165.6</v>
      </c>
      <c r="L421" s="107">
        <f t="shared" si="438"/>
        <v>165.6</v>
      </c>
      <c r="M421" s="65"/>
      <c r="N421" s="80"/>
      <c r="P421" s="108" t="s">
        <v>13</v>
      </c>
      <c r="Q421" s="21">
        <f t="shared" ref="Q421" si="439">C421</f>
        <v>1.5054940000000001</v>
      </c>
      <c r="R421" s="128">
        <f t="shared" ref="R421" si="440">D421</f>
        <v>532851</v>
      </c>
      <c r="S421" s="68">
        <f t="shared" ref="S421" si="441">E421</f>
        <v>532862</v>
      </c>
      <c r="T421" s="29" t="s">
        <v>14</v>
      </c>
      <c r="U421" s="58">
        <f t="shared" ref="U421" si="442">G421</f>
        <v>110</v>
      </c>
      <c r="V421" s="110">
        <f t="shared" ref="V421" si="443">H421</f>
        <v>165.6</v>
      </c>
      <c r="W421" s="110">
        <f t="shared" ref="W421" si="444">I421</f>
        <v>165.6</v>
      </c>
      <c r="X421" s="111">
        <f t="shared" ref="X421" si="445">J421</f>
        <v>165.6</v>
      </c>
      <c r="Y421" s="110">
        <f t="shared" ref="Y421" si="446">K421</f>
        <v>165.6</v>
      </c>
      <c r="Z421" s="107">
        <f t="shared" ref="Z421" si="447">L421</f>
        <v>165.6</v>
      </c>
      <c r="AA421" s="65"/>
      <c r="AB421" s="80"/>
      <c r="AC421" s="10"/>
      <c r="AD421" s="10"/>
      <c r="AE421" s="10"/>
      <c r="AF421" s="10"/>
    </row>
    <row r="422" spans="1:36" ht="14.1" customHeight="1">
      <c r="B422" s="227" t="s">
        <v>13</v>
      </c>
      <c r="C422" s="228">
        <f t="shared" si="426"/>
        <v>1.5054940000000001</v>
      </c>
      <c r="D422" s="229">
        <v>532873</v>
      </c>
      <c r="E422" s="230">
        <v>532884</v>
      </c>
      <c r="F422" s="231" t="s">
        <v>14</v>
      </c>
      <c r="G422" s="232">
        <v>105</v>
      </c>
      <c r="H422" s="233">
        <f t="shared" ref="H422" si="448">ROUND(C422*G422,2)</f>
        <v>158.08000000000001</v>
      </c>
      <c r="I422" s="233">
        <f t="shared" si="406"/>
        <v>158.08000000000001</v>
      </c>
      <c r="J422" s="234">
        <f t="shared" si="406"/>
        <v>158.08000000000001</v>
      </c>
      <c r="K422" s="233">
        <f t="shared" si="438"/>
        <v>158.08000000000001</v>
      </c>
      <c r="L422" s="235">
        <f t="shared" si="438"/>
        <v>158.08000000000001</v>
      </c>
      <c r="M422" s="65"/>
      <c r="N422" s="80"/>
      <c r="P422" s="227" t="s">
        <v>13</v>
      </c>
      <c r="Q422" s="228">
        <f t="shared" ref="Q422" si="449">C422</f>
        <v>1.5054940000000001</v>
      </c>
      <c r="R422" s="229">
        <f t="shared" ref="R422" si="450">D422</f>
        <v>532873</v>
      </c>
      <c r="S422" s="230">
        <f t="shared" ref="S422" si="451">E422</f>
        <v>532884</v>
      </c>
      <c r="T422" s="231" t="s">
        <v>14</v>
      </c>
      <c r="U422" s="232">
        <f t="shared" ref="U422" si="452">G422</f>
        <v>105</v>
      </c>
      <c r="V422" s="233">
        <f t="shared" ref="V422" si="453">H422</f>
        <v>158.08000000000001</v>
      </c>
      <c r="W422" s="233">
        <f t="shared" ref="W422" si="454">I422</f>
        <v>158.08000000000001</v>
      </c>
      <c r="X422" s="234">
        <f t="shared" ref="X422" si="455">J422</f>
        <v>158.08000000000001</v>
      </c>
      <c r="Y422" s="233">
        <f t="shared" ref="Y422" si="456">K422</f>
        <v>158.08000000000001</v>
      </c>
      <c r="Z422" s="235">
        <f t="shared" ref="Z422" si="457">L422</f>
        <v>158.08000000000001</v>
      </c>
      <c r="AA422" s="65"/>
      <c r="AB422" s="80"/>
      <c r="AC422" s="10"/>
      <c r="AD422" s="10"/>
      <c r="AE422" s="10"/>
      <c r="AF422" s="10"/>
    </row>
    <row r="423" spans="1:36" ht="14.1" customHeight="1">
      <c r="B423" s="227" t="s">
        <v>13</v>
      </c>
      <c r="C423" s="228">
        <f t="shared" si="426"/>
        <v>1.5054940000000001</v>
      </c>
      <c r="D423" s="229">
        <v>532895</v>
      </c>
      <c r="E423" s="230">
        <v>532906</v>
      </c>
      <c r="F423" s="231" t="s">
        <v>14</v>
      </c>
      <c r="G423" s="232">
        <v>175</v>
      </c>
      <c r="H423" s="233">
        <f t="shared" ref="H423" si="458">ROUND(C423*G423,2)</f>
        <v>263.45999999999998</v>
      </c>
      <c r="I423" s="233">
        <f t="shared" si="406"/>
        <v>263.45999999999998</v>
      </c>
      <c r="J423" s="234">
        <f t="shared" si="406"/>
        <v>263.45999999999998</v>
      </c>
      <c r="K423" s="233">
        <f t="shared" si="438"/>
        <v>263.45999999999998</v>
      </c>
      <c r="L423" s="235">
        <f t="shared" si="438"/>
        <v>263.45999999999998</v>
      </c>
      <c r="M423" s="65"/>
      <c r="N423" s="80"/>
      <c r="P423" s="227" t="s">
        <v>13</v>
      </c>
      <c r="Q423" s="228">
        <f t="shared" ref="Q423" si="459">C423</f>
        <v>1.5054940000000001</v>
      </c>
      <c r="R423" s="229">
        <f t="shared" ref="R423" si="460">D423</f>
        <v>532895</v>
      </c>
      <c r="S423" s="230">
        <f t="shared" ref="S423" si="461">E423</f>
        <v>532906</v>
      </c>
      <c r="T423" s="231" t="s">
        <v>14</v>
      </c>
      <c r="U423" s="232">
        <f t="shared" ref="U423" si="462">G423</f>
        <v>175</v>
      </c>
      <c r="V423" s="233">
        <f t="shared" ref="V423" si="463">H423</f>
        <v>263.45999999999998</v>
      </c>
      <c r="W423" s="233">
        <f t="shared" ref="W423" si="464">I423</f>
        <v>263.45999999999998</v>
      </c>
      <c r="X423" s="234">
        <f t="shared" ref="X423" si="465">J423</f>
        <v>263.45999999999998</v>
      </c>
      <c r="Y423" s="233">
        <f t="shared" ref="Y423" si="466">K423</f>
        <v>263.45999999999998</v>
      </c>
      <c r="Z423" s="235">
        <f t="shared" ref="Z423" si="467">L423</f>
        <v>263.45999999999998</v>
      </c>
      <c r="AA423" s="65"/>
      <c r="AB423" s="80"/>
      <c r="AC423" s="10"/>
      <c r="AD423" s="10"/>
      <c r="AE423" s="10"/>
      <c r="AF423" s="10"/>
    </row>
    <row r="424" spans="1:36" ht="13.5" customHeight="1">
      <c r="B424" s="34"/>
      <c r="C424" s="97"/>
      <c r="D424" s="98"/>
      <c r="E424" s="99"/>
      <c r="F424" s="35"/>
      <c r="G424" s="100"/>
      <c r="H424" s="101"/>
      <c r="I424" s="102"/>
      <c r="J424" s="102"/>
      <c r="K424" s="102"/>
      <c r="L424" s="103"/>
      <c r="M424" s="5"/>
      <c r="N424" s="29"/>
      <c r="P424" s="34"/>
      <c r="Q424" s="97"/>
      <c r="R424" s="98"/>
      <c r="S424" s="99"/>
      <c r="T424" s="35"/>
      <c r="U424" s="100"/>
      <c r="V424" s="101"/>
      <c r="W424" s="102"/>
      <c r="X424" s="102"/>
      <c r="Y424" s="102"/>
      <c r="Z424" s="103"/>
      <c r="AA424" s="5"/>
      <c r="AB424" s="29"/>
    </row>
    <row r="425" spans="1:36" ht="6" customHeight="1">
      <c r="B425" s="5"/>
      <c r="C425" s="21"/>
      <c r="D425" s="29"/>
      <c r="E425" s="29"/>
      <c r="F425" s="5"/>
      <c r="G425" s="5"/>
      <c r="H425" s="5"/>
      <c r="I425" s="5"/>
      <c r="J425" s="5"/>
      <c r="K425" s="5"/>
      <c r="L425" s="5"/>
      <c r="M425" s="5"/>
      <c r="N425" s="29"/>
      <c r="P425" s="5"/>
      <c r="Q425" s="21"/>
      <c r="R425" s="29"/>
      <c r="S425" s="29"/>
      <c r="T425" s="5"/>
      <c r="U425" s="5"/>
      <c r="V425" s="5"/>
      <c r="W425" s="5"/>
      <c r="X425" s="5"/>
      <c r="Y425" s="5"/>
      <c r="Z425" s="5"/>
      <c r="AA425" s="5"/>
      <c r="AB425" s="29"/>
    </row>
    <row r="426" spans="1:36" s="27" customFormat="1" ht="15">
      <c r="A426" s="2"/>
      <c r="B426" s="224" t="s">
        <v>44</v>
      </c>
      <c r="C426" s="225" t="s">
        <v>51</v>
      </c>
      <c r="D426" s="226"/>
      <c r="E426" s="226"/>
      <c r="F426" s="225"/>
      <c r="G426" s="225"/>
      <c r="H426" s="225"/>
      <c r="I426" s="225"/>
      <c r="J426" s="225"/>
      <c r="K426" s="225"/>
      <c r="L426" s="225"/>
      <c r="M426" s="2"/>
      <c r="N426" s="8"/>
      <c r="O426" s="2"/>
      <c r="P426" s="224" t="s">
        <v>44</v>
      </c>
      <c r="Q426" s="225" t="s">
        <v>46</v>
      </c>
      <c r="R426" s="226"/>
      <c r="S426" s="226"/>
      <c r="T426" s="225"/>
      <c r="U426" s="225"/>
      <c r="V426" s="225"/>
      <c r="W426" s="225"/>
      <c r="X426" s="225"/>
      <c r="Y426" s="225"/>
      <c r="Z426" s="225"/>
      <c r="AA426" s="2"/>
      <c r="AB426" s="8"/>
    </row>
    <row r="427" spans="1:36" s="27" customFormat="1">
      <c r="A427" s="2"/>
      <c r="B427" s="225"/>
      <c r="C427" s="225" t="s">
        <v>50</v>
      </c>
      <c r="D427" s="226"/>
      <c r="E427" s="226"/>
      <c r="F427" s="225"/>
      <c r="G427" s="225"/>
      <c r="H427" s="225"/>
      <c r="I427" s="225"/>
      <c r="J427" s="225"/>
      <c r="K427" s="225"/>
      <c r="L427" s="225"/>
      <c r="M427" s="2"/>
      <c r="N427" s="8"/>
      <c r="O427" s="2"/>
      <c r="P427" s="225"/>
      <c r="Q427" s="225" t="s">
        <v>47</v>
      </c>
      <c r="R427" s="226"/>
      <c r="S427" s="226"/>
      <c r="T427" s="225"/>
      <c r="U427" s="225"/>
      <c r="V427" s="225"/>
      <c r="W427" s="225"/>
      <c r="X427" s="225"/>
      <c r="Y427" s="225"/>
      <c r="Z427" s="225"/>
      <c r="AA427" s="2"/>
      <c r="AB427" s="8"/>
    </row>
    <row r="428" spans="1:36" s="27" customFormat="1">
      <c r="A428" s="2"/>
      <c r="B428" s="225"/>
      <c r="C428" s="225" t="s">
        <v>48</v>
      </c>
      <c r="D428" s="226"/>
      <c r="E428" s="226"/>
      <c r="F428" s="225"/>
      <c r="G428" s="225"/>
      <c r="H428" s="225"/>
      <c r="I428" s="225"/>
      <c r="J428" s="225"/>
      <c r="K428" s="225"/>
      <c r="L428" s="225"/>
      <c r="M428" s="2"/>
      <c r="N428" s="8"/>
      <c r="O428" s="2"/>
      <c r="P428" s="225"/>
      <c r="Q428" s="225" t="s">
        <v>49</v>
      </c>
      <c r="R428" s="226"/>
      <c r="S428" s="226"/>
      <c r="T428" s="225"/>
      <c r="U428" s="225"/>
      <c r="V428" s="225"/>
      <c r="W428" s="225"/>
      <c r="X428" s="225"/>
      <c r="Y428" s="225"/>
      <c r="Z428" s="225"/>
      <c r="AA428" s="2"/>
      <c r="AB428" s="8"/>
    </row>
    <row r="429" spans="1:36" ht="13.5" customHeight="1">
      <c r="C429" s="1"/>
      <c r="Q429" s="1"/>
    </row>
    <row r="430" spans="1:36" ht="13.5" customHeight="1">
      <c r="A430" s="13" t="s">
        <v>24</v>
      </c>
      <c r="C430" s="1"/>
      <c r="O430" s="13" t="s">
        <v>25</v>
      </c>
      <c r="Q430" s="1"/>
    </row>
    <row r="431" spans="1:36" ht="13.5" customHeight="1">
      <c r="C431" s="1"/>
      <c r="Q431" s="1"/>
    </row>
    <row r="432" spans="1:36" ht="34.5" customHeight="1">
      <c r="B432" s="236" t="s">
        <v>4</v>
      </c>
      <c r="C432" s="237"/>
      <c r="D432" s="237"/>
      <c r="E432" s="237"/>
      <c r="F432" s="237"/>
      <c r="G432" s="238"/>
      <c r="H432" s="206" t="s">
        <v>5</v>
      </c>
      <c r="I432" s="239" t="s">
        <v>77</v>
      </c>
      <c r="J432" s="238"/>
      <c r="K432" s="239" t="s">
        <v>78</v>
      </c>
      <c r="L432" s="240"/>
      <c r="M432" s="115"/>
      <c r="N432" s="67"/>
      <c r="P432" s="241" t="s">
        <v>8</v>
      </c>
      <c r="Q432" s="237"/>
      <c r="R432" s="237"/>
      <c r="S432" s="237"/>
      <c r="T432" s="237"/>
      <c r="U432" s="238"/>
      <c r="V432" s="206" t="s">
        <v>9</v>
      </c>
      <c r="W432" s="239" t="s">
        <v>79</v>
      </c>
      <c r="X432" s="238"/>
      <c r="Y432" s="239" t="s">
        <v>80</v>
      </c>
      <c r="Z432" s="240"/>
      <c r="AA432" s="4"/>
      <c r="AB432" s="67"/>
      <c r="AC432" s="24">
        <f>AJ433</f>
        <v>4.5258E-2</v>
      </c>
      <c r="AD432" s="24">
        <f>AJ434</f>
        <v>3.3739999999999999E-2</v>
      </c>
      <c r="AH432" s="16">
        <v>43101</v>
      </c>
      <c r="AI432" s="14" t="s">
        <v>42</v>
      </c>
      <c r="AJ432" s="16">
        <v>43466</v>
      </c>
    </row>
    <row r="433" spans="2:36" ht="34.5" customHeight="1">
      <c r="B433" s="161"/>
      <c r="C433" s="56"/>
      <c r="D433" s="122" t="s">
        <v>81</v>
      </c>
      <c r="E433" s="118" t="s">
        <v>82</v>
      </c>
      <c r="F433" s="56"/>
      <c r="G433" s="119"/>
      <c r="H433" s="130"/>
      <c r="I433" s="201" t="s">
        <v>83</v>
      </c>
      <c r="J433" s="201" t="s">
        <v>84</v>
      </c>
      <c r="K433" s="201" t="s">
        <v>83</v>
      </c>
      <c r="L433" s="207" t="s">
        <v>84</v>
      </c>
      <c r="M433" s="79"/>
      <c r="N433" s="79"/>
      <c r="P433" s="161"/>
      <c r="Q433" s="56"/>
      <c r="R433" s="212" t="s">
        <v>81</v>
      </c>
      <c r="S433" s="118" t="s">
        <v>82</v>
      </c>
      <c r="T433" s="56"/>
      <c r="U433" s="119"/>
      <c r="V433" s="130"/>
      <c r="W433" s="205" t="s">
        <v>37</v>
      </c>
      <c r="X433" s="205" t="s">
        <v>38</v>
      </c>
      <c r="Y433" s="205" t="s">
        <v>37</v>
      </c>
      <c r="Z433" s="213" t="s">
        <v>38</v>
      </c>
      <c r="AA433" s="66"/>
      <c r="AB433" s="81"/>
      <c r="AC433" s="14" t="s">
        <v>30</v>
      </c>
      <c r="AD433" s="8" t="s">
        <v>6</v>
      </c>
      <c r="AE433" s="8" t="s">
        <v>7</v>
      </c>
      <c r="AF433" s="15">
        <v>8.68</v>
      </c>
      <c r="AH433" s="11">
        <v>4.3798999999999998E-2</v>
      </c>
      <c r="AI433" s="198">
        <v>1.0333000000000001</v>
      </c>
      <c r="AJ433" s="17">
        <f>ROUND(AH433*AI433,6)</f>
        <v>4.5258E-2</v>
      </c>
    </row>
    <row r="434" spans="2:36" ht="13.5" customHeight="1">
      <c r="B434" s="208"/>
      <c r="C434" s="89"/>
      <c r="D434" s="202"/>
      <c r="E434" s="91"/>
      <c r="F434" s="92"/>
      <c r="G434" s="93"/>
      <c r="H434" s="203"/>
      <c r="I434" s="203"/>
      <c r="J434" s="204"/>
      <c r="K434" s="203"/>
      <c r="L434" s="209"/>
      <c r="M434" s="6"/>
      <c r="N434" s="67"/>
      <c r="P434" s="208"/>
      <c r="Q434" s="89"/>
      <c r="R434" s="202"/>
      <c r="S434" s="91"/>
      <c r="T434" s="92"/>
      <c r="U434" s="93"/>
      <c r="V434" s="203"/>
      <c r="W434" s="203"/>
      <c r="X434" s="204"/>
      <c r="Y434" s="203"/>
      <c r="Z434" s="209"/>
      <c r="AA434" s="6"/>
      <c r="AB434" s="67"/>
      <c r="AG434" s="199" t="s">
        <v>74</v>
      </c>
      <c r="AH434" s="11">
        <v>3.2653000000000001E-2</v>
      </c>
      <c r="AI434" s="198">
        <v>1.0333000000000001</v>
      </c>
      <c r="AJ434" s="17">
        <f>ROUND(AH434*AI434,6)</f>
        <v>3.3739999999999999E-2</v>
      </c>
    </row>
    <row r="435" spans="2:36" ht="14.1" customHeight="1">
      <c r="B435" s="108" t="s">
        <v>26</v>
      </c>
      <c r="C435" s="21">
        <f t="shared" ref="C435:C452" si="468">$AC$432</f>
        <v>4.5258E-2</v>
      </c>
      <c r="D435" s="126">
        <v>588011</v>
      </c>
      <c r="E435" s="68">
        <v>588022</v>
      </c>
      <c r="F435" s="29" t="s">
        <v>27</v>
      </c>
      <c r="G435" s="58">
        <v>1484</v>
      </c>
      <c r="H435" s="110">
        <f t="shared" ref="H435:H453" si="469">ROUND(C435*G435,2)</f>
        <v>67.16</v>
      </c>
      <c r="I435" s="110">
        <f t="shared" ref="I435:J453" si="470">$H435</f>
        <v>67.16</v>
      </c>
      <c r="J435" s="144">
        <f t="shared" ref="J435:J446" si="471">H435-AF435</f>
        <v>58.48</v>
      </c>
      <c r="K435" s="110">
        <f t="shared" ref="K435:L453" si="472">$H435</f>
        <v>67.16</v>
      </c>
      <c r="L435" s="107">
        <f t="shared" si="472"/>
        <v>67.16</v>
      </c>
      <c r="M435" s="65"/>
      <c r="N435" s="80"/>
      <c r="P435" s="108" t="s">
        <v>26</v>
      </c>
      <c r="Q435" s="21">
        <f t="shared" ref="Q435:Q453" si="473">C435</f>
        <v>4.5258E-2</v>
      </c>
      <c r="R435" s="126">
        <f t="shared" ref="R435:R453" si="474">D435</f>
        <v>588011</v>
      </c>
      <c r="S435" s="68">
        <f t="shared" ref="S435:S453" si="475">E435</f>
        <v>588022</v>
      </c>
      <c r="T435" s="29" t="s">
        <v>27</v>
      </c>
      <c r="U435" s="58">
        <f t="shared" ref="U435:U453" si="476">G435</f>
        <v>1484</v>
      </c>
      <c r="V435" s="110">
        <f t="shared" ref="V435:V453" si="477">H435</f>
        <v>67.16</v>
      </c>
      <c r="W435" s="110">
        <f t="shared" ref="W435:W453" si="478">I435</f>
        <v>67.16</v>
      </c>
      <c r="X435" s="144">
        <f t="shared" ref="X435:X453" si="479">J435</f>
        <v>58.48</v>
      </c>
      <c r="Y435" s="110">
        <f t="shared" ref="Y435:Y453" si="480">K435</f>
        <v>67.16</v>
      </c>
      <c r="Z435" s="107">
        <f t="shared" ref="Z435:Z453" si="481">L435</f>
        <v>67.16</v>
      </c>
      <c r="AA435" s="65"/>
      <c r="AB435" s="80"/>
      <c r="AC435" s="10">
        <f t="shared" ref="AC435:AC446" si="482">H435</f>
        <v>67.16</v>
      </c>
      <c r="AD435" s="10">
        <f>ROUNDUP(+AC435*0.85,2)</f>
        <v>57.089999999999996</v>
      </c>
      <c r="AE435" s="10">
        <f t="shared" ref="AE435:AE446" si="483">AC435-AD435</f>
        <v>10.07</v>
      </c>
      <c r="AF435" s="10">
        <f t="shared" ref="AF435:AF442" si="484">IF(+AE435&lt;+$AF$433,+AE435,+$AF$433)</f>
        <v>8.68</v>
      </c>
    </row>
    <row r="436" spans="2:36" ht="14.1" customHeight="1">
      <c r="B436" s="108" t="s">
        <v>26</v>
      </c>
      <c r="C436" s="21">
        <f t="shared" si="468"/>
        <v>4.5258E-2</v>
      </c>
      <c r="D436" s="126">
        <v>588033</v>
      </c>
      <c r="E436" s="68">
        <v>588044</v>
      </c>
      <c r="F436" s="29" t="s">
        <v>27</v>
      </c>
      <c r="G436" s="58">
        <v>2935</v>
      </c>
      <c r="H436" s="110">
        <f t="shared" si="469"/>
        <v>132.83000000000001</v>
      </c>
      <c r="I436" s="110">
        <f t="shared" si="470"/>
        <v>132.83000000000001</v>
      </c>
      <c r="J436" s="144">
        <f t="shared" si="471"/>
        <v>124.15</v>
      </c>
      <c r="K436" s="110">
        <f t="shared" si="472"/>
        <v>132.83000000000001</v>
      </c>
      <c r="L436" s="107">
        <f t="shared" si="472"/>
        <v>132.83000000000001</v>
      </c>
      <c r="M436" s="65"/>
      <c r="N436" s="80"/>
      <c r="P436" s="108" t="s">
        <v>26</v>
      </c>
      <c r="Q436" s="21">
        <f t="shared" si="473"/>
        <v>4.5258E-2</v>
      </c>
      <c r="R436" s="126">
        <f t="shared" si="474"/>
        <v>588033</v>
      </c>
      <c r="S436" s="68">
        <f t="shared" si="475"/>
        <v>588044</v>
      </c>
      <c r="T436" s="29" t="s">
        <v>27</v>
      </c>
      <c r="U436" s="58">
        <f t="shared" si="476"/>
        <v>2935</v>
      </c>
      <c r="V436" s="110">
        <f t="shared" si="477"/>
        <v>132.83000000000001</v>
      </c>
      <c r="W436" s="110">
        <f t="shared" si="478"/>
        <v>132.83000000000001</v>
      </c>
      <c r="X436" s="144">
        <f t="shared" si="479"/>
        <v>124.15</v>
      </c>
      <c r="Y436" s="110">
        <f t="shared" si="480"/>
        <v>132.83000000000001</v>
      </c>
      <c r="Z436" s="107">
        <f t="shared" si="481"/>
        <v>132.83000000000001</v>
      </c>
      <c r="AA436" s="65"/>
      <c r="AB436" s="80"/>
      <c r="AC436" s="10">
        <f t="shared" si="482"/>
        <v>132.83000000000001</v>
      </c>
      <c r="AD436" s="10">
        <f t="shared" ref="AD436:AD450" si="485">ROUNDUP(+AC436*0.85,2)</f>
        <v>112.91000000000001</v>
      </c>
      <c r="AE436" s="10">
        <f t="shared" si="483"/>
        <v>19.920000000000002</v>
      </c>
      <c r="AF436" s="10">
        <f t="shared" si="484"/>
        <v>8.68</v>
      </c>
    </row>
    <row r="437" spans="2:36" ht="14.1" customHeight="1">
      <c r="B437" s="108" t="s">
        <v>26</v>
      </c>
      <c r="C437" s="21">
        <f t="shared" si="468"/>
        <v>4.5258E-2</v>
      </c>
      <c r="D437" s="126">
        <v>588070</v>
      </c>
      <c r="E437" s="68">
        <v>588081</v>
      </c>
      <c r="F437" s="29" t="s">
        <v>27</v>
      </c>
      <c r="G437" s="58">
        <v>608</v>
      </c>
      <c r="H437" s="110">
        <f t="shared" si="469"/>
        <v>27.52</v>
      </c>
      <c r="I437" s="110">
        <f t="shared" si="470"/>
        <v>27.52</v>
      </c>
      <c r="J437" s="144">
        <f t="shared" si="471"/>
        <v>23.400000000000002</v>
      </c>
      <c r="K437" s="110">
        <f t="shared" si="472"/>
        <v>27.52</v>
      </c>
      <c r="L437" s="107">
        <f t="shared" si="472"/>
        <v>27.52</v>
      </c>
      <c r="M437" s="65"/>
      <c r="N437" s="80"/>
      <c r="P437" s="108" t="s">
        <v>26</v>
      </c>
      <c r="Q437" s="21">
        <f t="shared" si="473"/>
        <v>4.5258E-2</v>
      </c>
      <c r="R437" s="126">
        <f t="shared" si="474"/>
        <v>588070</v>
      </c>
      <c r="S437" s="68">
        <f t="shared" si="475"/>
        <v>588081</v>
      </c>
      <c r="T437" s="29" t="s">
        <v>27</v>
      </c>
      <c r="U437" s="58">
        <f t="shared" si="476"/>
        <v>608</v>
      </c>
      <c r="V437" s="110">
        <f t="shared" si="477"/>
        <v>27.52</v>
      </c>
      <c r="W437" s="110">
        <f t="shared" si="478"/>
        <v>27.52</v>
      </c>
      <c r="X437" s="144">
        <f t="shared" si="479"/>
        <v>23.400000000000002</v>
      </c>
      <c r="Y437" s="110">
        <f t="shared" si="480"/>
        <v>27.52</v>
      </c>
      <c r="Z437" s="107">
        <f t="shared" si="481"/>
        <v>27.52</v>
      </c>
      <c r="AA437" s="65"/>
      <c r="AB437" s="80"/>
      <c r="AC437" s="10">
        <f t="shared" si="482"/>
        <v>27.52</v>
      </c>
      <c r="AD437" s="10">
        <f t="shared" si="485"/>
        <v>23.400000000000002</v>
      </c>
      <c r="AE437" s="10">
        <f t="shared" si="483"/>
        <v>4.1199999999999974</v>
      </c>
      <c r="AF437" s="10">
        <f t="shared" si="484"/>
        <v>4.1199999999999974</v>
      </c>
    </row>
    <row r="438" spans="2:36" ht="14.1" customHeight="1">
      <c r="B438" s="108" t="s">
        <v>26</v>
      </c>
      <c r="C438" s="21">
        <f t="shared" si="468"/>
        <v>4.5258E-2</v>
      </c>
      <c r="D438" s="126">
        <v>588114</v>
      </c>
      <c r="E438" s="68">
        <v>588125</v>
      </c>
      <c r="F438" s="29" t="s">
        <v>27</v>
      </c>
      <c r="G438" s="58">
        <v>7499</v>
      </c>
      <c r="H438" s="110">
        <f t="shared" si="469"/>
        <v>339.39</v>
      </c>
      <c r="I438" s="110">
        <f t="shared" si="470"/>
        <v>339.39</v>
      </c>
      <c r="J438" s="144">
        <f t="shared" si="471"/>
        <v>330.71</v>
      </c>
      <c r="K438" s="110">
        <f t="shared" si="472"/>
        <v>339.39</v>
      </c>
      <c r="L438" s="107">
        <f t="shared" si="472"/>
        <v>339.39</v>
      </c>
      <c r="M438" s="65"/>
      <c r="N438" s="80"/>
      <c r="P438" s="108" t="s">
        <v>26</v>
      </c>
      <c r="Q438" s="21">
        <f t="shared" si="473"/>
        <v>4.5258E-2</v>
      </c>
      <c r="R438" s="126">
        <f t="shared" si="474"/>
        <v>588114</v>
      </c>
      <c r="S438" s="68">
        <f t="shared" si="475"/>
        <v>588125</v>
      </c>
      <c r="T438" s="29" t="s">
        <v>27</v>
      </c>
      <c r="U438" s="58">
        <f t="shared" si="476"/>
        <v>7499</v>
      </c>
      <c r="V438" s="110">
        <f t="shared" si="477"/>
        <v>339.39</v>
      </c>
      <c r="W438" s="110">
        <f t="shared" si="478"/>
        <v>339.39</v>
      </c>
      <c r="X438" s="144">
        <f t="shared" si="479"/>
        <v>330.71</v>
      </c>
      <c r="Y438" s="110">
        <f t="shared" si="480"/>
        <v>339.39</v>
      </c>
      <c r="Z438" s="107">
        <f t="shared" si="481"/>
        <v>339.39</v>
      </c>
      <c r="AA438" s="65"/>
      <c r="AB438" s="80"/>
      <c r="AC438" s="10">
        <f t="shared" si="482"/>
        <v>339.39</v>
      </c>
      <c r="AD438" s="10">
        <f t="shared" si="485"/>
        <v>288.49</v>
      </c>
      <c r="AE438" s="10">
        <f t="shared" si="483"/>
        <v>50.899999999999977</v>
      </c>
      <c r="AF438" s="10">
        <f t="shared" si="484"/>
        <v>8.68</v>
      </c>
    </row>
    <row r="439" spans="2:36" ht="14.1" customHeight="1">
      <c r="B439" s="108" t="s">
        <v>26</v>
      </c>
      <c r="C439" s="21">
        <f t="shared" si="468"/>
        <v>4.5258E-2</v>
      </c>
      <c r="D439" s="126">
        <v>588232</v>
      </c>
      <c r="E439" s="68">
        <v>588243</v>
      </c>
      <c r="F439" s="29" t="s">
        <v>27</v>
      </c>
      <c r="G439" s="58">
        <v>707</v>
      </c>
      <c r="H439" s="110">
        <f t="shared" si="469"/>
        <v>32</v>
      </c>
      <c r="I439" s="110">
        <f t="shared" si="470"/>
        <v>32</v>
      </c>
      <c r="J439" s="144">
        <f t="shared" si="471"/>
        <v>27.2</v>
      </c>
      <c r="K439" s="110">
        <f t="shared" si="472"/>
        <v>32</v>
      </c>
      <c r="L439" s="107">
        <f t="shared" si="472"/>
        <v>32</v>
      </c>
      <c r="M439" s="65"/>
      <c r="N439" s="80"/>
      <c r="P439" s="108" t="s">
        <v>26</v>
      </c>
      <c r="Q439" s="21">
        <f t="shared" si="473"/>
        <v>4.5258E-2</v>
      </c>
      <c r="R439" s="126">
        <f t="shared" si="474"/>
        <v>588232</v>
      </c>
      <c r="S439" s="68">
        <f t="shared" si="475"/>
        <v>588243</v>
      </c>
      <c r="T439" s="29" t="s">
        <v>27</v>
      </c>
      <c r="U439" s="58">
        <f t="shared" si="476"/>
        <v>707</v>
      </c>
      <c r="V439" s="110">
        <f t="shared" si="477"/>
        <v>32</v>
      </c>
      <c r="W439" s="110">
        <f t="shared" si="478"/>
        <v>32</v>
      </c>
      <c r="X439" s="144">
        <f t="shared" si="479"/>
        <v>27.2</v>
      </c>
      <c r="Y439" s="110">
        <f t="shared" si="480"/>
        <v>32</v>
      </c>
      <c r="Z439" s="107">
        <f t="shared" si="481"/>
        <v>32</v>
      </c>
      <c r="AA439" s="65"/>
      <c r="AB439" s="80"/>
      <c r="AC439" s="10">
        <f t="shared" si="482"/>
        <v>32</v>
      </c>
      <c r="AD439" s="10">
        <f t="shared" si="485"/>
        <v>27.2</v>
      </c>
      <c r="AE439" s="10">
        <f t="shared" si="483"/>
        <v>4.8000000000000007</v>
      </c>
      <c r="AF439" s="10">
        <f t="shared" si="484"/>
        <v>4.8000000000000007</v>
      </c>
    </row>
    <row r="440" spans="2:36" ht="14.1" customHeight="1">
      <c r="B440" s="108" t="s">
        <v>26</v>
      </c>
      <c r="C440" s="21">
        <f t="shared" si="468"/>
        <v>4.5258E-2</v>
      </c>
      <c r="D440" s="126">
        <v>588254</v>
      </c>
      <c r="E440" s="68">
        <v>588265</v>
      </c>
      <c r="F440" s="29" t="s">
        <v>27</v>
      </c>
      <c r="G440" s="58">
        <v>2557</v>
      </c>
      <c r="H440" s="110">
        <f t="shared" si="469"/>
        <v>115.72</v>
      </c>
      <c r="I440" s="110">
        <f t="shared" si="470"/>
        <v>115.72</v>
      </c>
      <c r="J440" s="144">
        <f t="shared" si="471"/>
        <v>107.03999999999999</v>
      </c>
      <c r="K440" s="110">
        <f t="shared" si="472"/>
        <v>115.72</v>
      </c>
      <c r="L440" s="107">
        <f t="shared" si="472"/>
        <v>115.72</v>
      </c>
      <c r="M440" s="65"/>
      <c r="N440" s="80"/>
      <c r="P440" s="108" t="s">
        <v>26</v>
      </c>
      <c r="Q440" s="21">
        <f t="shared" si="473"/>
        <v>4.5258E-2</v>
      </c>
      <c r="R440" s="126">
        <f t="shared" si="474"/>
        <v>588254</v>
      </c>
      <c r="S440" s="68">
        <f t="shared" si="475"/>
        <v>588265</v>
      </c>
      <c r="T440" s="29" t="s">
        <v>27</v>
      </c>
      <c r="U440" s="58">
        <f t="shared" si="476"/>
        <v>2557</v>
      </c>
      <c r="V440" s="110">
        <f t="shared" si="477"/>
        <v>115.72</v>
      </c>
      <c r="W440" s="110">
        <f t="shared" si="478"/>
        <v>115.72</v>
      </c>
      <c r="X440" s="144">
        <f t="shared" si="479"/>
        <v>107.03999999999999</v>
      </c>
      <c r="Y440" s="110">
        <f t="shared" si="480"/>
        <v>115.72</v>
      </c>
      <c r="Z440" s="107">
        <f t="shared" si="481"/>
        <v>115.72</v>
      </c>
      <c r="AA440" s="65"/>
      <c r="AB440" s="80"/>
      <c r="AC440" s="10">
        <f t="shared" si="482"/>
        <v>115.72</v>
      </c>
      <c r="AD440" s="10">
        <f t="shared" si="485"/>
        <v>98.37</v>
      </c>
      <c r="AE440" s="10">
        <f t="shared" si="483"/>
        <v>17.349999999999994</v>
      </c>
      <c r="AF440" s="10">
        <f t="shared" si="484"/>
        <v>8.68</v>
      </c>
    </row>
    <row r="441" spans="2:36" ht="14.1" customHeight="1">
      <c r="B441" s="108" t="s">
        <v>26</v>
      </c>
      <c r="C441" s="21">
        <f t="shared" si="468"/>
        <v>4.5258E-2</v>
      </c>
      <c r="D441" s="126">
        <v>588276</v>
      </c>
      <c r="E441" s="68">
        <v>588280</v>
      </c>
      <c r="F441" s="29" t="s">
        <v>27</v>
      </c>
      <c r="G441" s="58">
        <v>3499</v>
      </c>
      <c r="H441" s="110">
        <f t="shared" si="469"/>
        <v>158.36000000000001</v>
      </c>
      <c r="I441" s="110">
        <f t="shared" si="470"/>
        <v>158.36000000000001</v>
      </c>
      <c r="J441" s="144">
        <f t="shared" si="471"/>
        <v>149.68</v>
      </c>
      <c r="K441" s="110">
        <f t="shared" si="472"/>
        <v>158.36000000000001</v>
      </c>
      <c r="L441" s="107">
        <f t="shared" si="472"/>
        <v>158.36000000000001</v>
      </c>
      <c r="M441" s="65"/>
      <c r="N441" s="80"/>
      <c r="P441" s="108" t="s">
        <v>26</v>
      </c>
      <c r="Q441" s="21">
        <f t="shared" si="473"/>
        <v>4.5258E-2</v>
      </c>
      <c r="R441" s="126">
        <f t="shared" si="474"/>
        <v>588276</v>
      </c>
      <c r="S441" s="68">
        <f t="shared" si="475"/>
        <v>588280</v>
      </c>
      <c r="T441" s="29" t="s">
        <v>27</v>
      </c>
      <c r="U441" s="58">
        <f t="shared" si="476"/>
        <v>3499</v>
      </c>
      <c r="V441" s="110">
        <f t="shared" si="477"/>
        <v>158.36000000000001</v>
      </c>
      <c r="W441" s="110">
        <f t="shared" si="478"/>
        <v>158.36000000000001</v>
      </c>
      <c r="X441" s="144">
        <f t="shared" si="479"/>
        <v>149.68</v>
      </c>
      <c r="Y441" s="110">
        <f t="shared" si="480"/>
        <v>158.36000000000001</v>
      </c>
      <c r="Z441" s="107">
        <f t="shared" si="481"/>
        <v>158.36000000000001</v>
      </c>
      <c r="AA441" s="65"/>
      <c r="AB441" s="80"/>
      <c r="AC441" s="10">
        <f t="shared" si="482"/>
        <v>158.36000000000001</v>
      </c>
      <c r="AD441" s="10">
        <f t="shared" si="485"/>
        <v>134.60999999999999</v>
      </c>
      <c r="AE441" s="10">
        <f t="shared" si="483"/>
        <v>23.750000000000028</v>
      </c>
      <c r="AF441" s="10">
        <f t="shared" si="484"/>
        <v>8.68</v>
      </c>
    </row>
    <row r="442" spans="2:36" ht="14.1" customHeight="1">
      <c r="B442" s="108" t="s">
        <v>26</v>
      </c>
      <c r="C442" s="21">
        <f t="shared" si="468"/>
        <v>4.5258E-2</v>
      </c>
      <c r="D442" s="126">
        <v>588291</v>
      </c>
      <c r="E442" s="68">
        <v>588302</v>
      </c>
      <c r="F442" s="29" t="s">
        <v>27</v>
      </c>
      <c r="G442" s="58">
        <v>5917</v>
      </c>
      <c r="H442" s="110">
        <f t="shared" si="469"/>
        <v>267.79000000000002</v>
      </c>
      <c r="I442" s="110">
        <f t="shared" si="470"/>
        <v>267.79000000000002</v>
      </c>
      <c r="J442" s="144">
        <f t="shared" si="471"/>
        <v>259.11</v>
      </c>
      <c r="K442" s="110">
        <f t="shared" si="472"/>
        <v>267.79000000000002</v>
      </c>
      <c r="L442" s="107">
        <f t="shared" si="472"/>
        <v>267.79000000000002</v>
      </c>
      <c r="M442" s="65"/>
      <c r="N442" s="80"/>
      <c r="P442" s="108" t="s">
        <v>26</v>
      </c>
      <c r="Q442" s="21">
        <f t="shared" si="473"/>
        <v>4.5258E-2</v>
      </c>
      <c r="R442" s="126">
        <f t="shared" si="474"/>
        <v>588291</v>
      </c>
      <c r="S442" s="68">
        <f t="shared" si="475"/>
        <v>588302</v>
      </c>
      <c r="T442" s="29" t="s">
        <v>27</v>
      </c>
      <c r="U442" s="58">
        <f t="shared" si="476"/>
        <v>5917</v>
      </c>
      <c r="V442" s="110">
        <f t="shared" si="477"/>
        <v>267.79000000000002</v>
      </c>
      <c r="W442" s="110">
        <f t="shared" si="478"/>
        <v>267.79000000000002</v>
      </c>
      <c r="X442" s="144">
        <f t="shared" si="479"/>
        <v>259.11</v>
      </c>
      <c r="Y442" s="110">
        <f t="shared" si="480"/>
        <v>267.79000000000002</v>
      </c>
      <c r="Z442" s="107">
        <f t="shared" si="481"/>
        <v>267.79000000000002</v>
      </c>
      <c r="AA442" s="65"/>
      <c r="AB442" s="80"/>
      <c r="AC442" s="10">
        <f t="shared" si="482"/>
        <v>267.79000000000002</v>
      </c>
      <c r="AD442" s="10">
        <f t="shared" si="485"/>
        <v>227.63</v>
      </c>
      <c r="AE442" s="10">
        <f t="shared" si="483"/>
        <v>40.160000000000025</v>
      </c>
      <c r="AF442" s="10">
        <f t="shared" si="484"/>
        <v>8.68</v>
      </c>
    </row>
    <row r="443" spans="2:36" ht="14.1" customHeight="1">
      <c r="B443" s="108" t="s">
        <v>26</v>
      </c>
      <c r="C443" s="21">
        <f t="shared" si="468"/>
        <v>4.5258E-2</v>
      </c>
      <c r="D443" s="128">
        <v>588350</v>
      </c>
      <c r="E443" s="68">
        <v>588361</v>
      </c>
      <c r="F443" s="29" t="s">
        <v>27</v>
      </c>
      <c r="G443" s="58">
        <v>521</v>
      </c>
      <c r="H443" s="110">
        <f t="shared" si="469"/>
        <v>23.58</v>
      </c>
      <c r="I443" s="110">
        <f t="shared" si="470"/>
        <v>23.58</v>
      </c>
      <c r="J443" s="111">
        <f t="shared" si="470"/>
        <v>23.58</v>
      </c>
      <c r="K443" s="110">
        <f t="shared" si="472"/>
        <v>23.58</v>
      </c>
      <c r="L443" s="107">
        <f t="shared" si="472"/>
        <v>23.58</v>
      </c>
      <c r="M443" s="65"/>
      <c r="N443" s="80"/>
      <c r="P443" s="108" t="s">
        <v>26</v>
      </c>
      <c r="Q443" s="21">
        <f t="shared" si="473"/>
        <v>4.5258E-2</v>
      </c>
      <c r="R443" s="128">
        <f t="shared" si="474"/>
        <v>588350</v>
      </c>
      <c r="S443" s="68">
        <f t="shared" si="475"/>
        <v>588361</v>
      </c>
      <c r="T443" s="29" t="s">
        <v>27</v>
      </c>
      <c r="U443" s="58">
        <f t="shared" si="476"/>
        <v>521</v>
      </c>
      <c r="V443" s="110">
        <f t="shared" si="477"/>
        <v>23.58</v>
      </c>
      <c r="W443" s="110">
        <f t="shared" si="478"/>
        <v>23.58</v>
      </c>
      <c r="X443" s="111">
        <f t="shared" si="479"/>
        <v>23.58</v>
      </c>
      <c r="Y443" s="110">
        <f t="shared" si="480"/>
        <v>23.58</v>
      </c>
      <c r="Z443" s="107">
        <f t="shared" si="481"/>
        <v>23.58</v>
      </c>
      <c r="AA443" s="65"/>
      <c r="AB443" s="80"/>
      <c r="AC443" s="10"/>
      <c r="AD443" s="10"/>
      <c r="AE443" s="10"/>
      <c r="AF443" s="10"/>
    </row>
    <row r="444" spans="2:36" ht="14.1" customHeight="1">
      <c r="B444" s="108" t="s">
        <v>26</v>
      </c>
      <c r="C444" s="21">
        <f t="shared" si="468"/>
        <v>4.5258E-2</v>
      </c>
      <c r="D444" s="126">
        <v>588394</v>
      </c>
      <c r="E444" s="68">
        <v>588405</v>
      </c>
      <c r="F444" s="29" t="s">
        <v>27</v>
      </c>
      <c r="G444" s="58">
        <v>521</v>
      </c>
      <c r="H444" s="110">
        <f t="shared" si="469"/>
        <v>23.58</v>
      </c>
      <c r="I444" s="110">
        <f t="shared" si="470"/>
        <v>23.58</v>
      </c>
      <c r="J444" s="144">
        <f t="shared" si="471"/>
        <v>20.05</v>
      </c>
      <c r="K444" s="110">
        <f t="shared" si="472"/>
        <v>23.58</v>
      </c>
      <c r="L444" s="107">
        <f t="shared" si="472"/>
        <v>23.58</v>
      </c>
      <c r="M444" s="65"/>
      <c r="N444" s="80"/>
      <c r="P444" s="108" t="s">
        <v>26</v>
      </c>
      <c r="Q444" s="21">
        <f t="shared" si="473"/>
        <v>4.5258E-2</v>
      </c>
      <c r="R444" s="126">
        <f t="shared" si="474"/>
        <v>588394</v>
      </c>
      <c r="S444" s="68">
        <f t="shared" si="475"/>
        <v>588405</v>
      </c>
      <c r="T444" s="29" t="s">
        <v>27</v>
      </c>
      <c r="U444" s="58">
        <f t="shared" si="476"/>
        <v>521</v>
      </c>
      <c r="V444" s="110">
        <f t="shared" si="477"/>
        <v>23.58</v>
      </c>
      <c r="W444" s="110">
        <f t="shared" si="478"/>
        <v>23.58</v>
      </c>
      <c r="X444" s="144">
        <f t="shared" si="479"/>
        <v>20.05</v>
      </c>
      <c r="Y444" s="110">
        <f t="shared" si="480"/>
        <v>23.58</v>
      </c>
      <c r="Z444" s="107">
        <f t="shared" si="481"/>
        <v>23.58</v>
      </c>
      <c r="AA444" s="65"/>
      <c r="AB444" s="80"/>
      <c r="AC444" s="10">
        <f t="shared" si="482"/>
        <v>23.58</v>
      </c>
      <c r="AD444" s="10">
        <f t="shared" si="485"/>
        <v>20.05</v>
      </c>
      <c r="AE444" s="10">
        <f t="shared" si="483"/>
        <v>3.5299999999999976</v>
      </c>
      <c r="AF444" s="10">
        <f t="shared" ref="AF444:AF450" si="486">IF(+AE444&lt;+$AF$433,+AE444,+$AF$433)</f>
        <v>3.5299999999999976</v>
      </c>
    </row>
    <row r="445" spans="2:36" ht="14.1" customHeight="1">
      <c r="B445" s="108" t="s">
        <v>26</v>
      </c>
      <c r="C445" s="21">
        <f t="shared" si="468"/>
        <v>4.5258E-2</v>
      </c>
      <c r="D445" s="126">
        <v>588416</v>
      </c>
      <c r="E445" s="68">
        <v>588420</v>
      </c>
      <c r="F445" s="29" t="s">
        <v>27</v>
      </c>
      <c r="G445" s="58">
        <v>1413</v>
      </c>
      <c r="H445" s="110">
        <f t="shared" si="469"/>
        <v>63.95</v>
      </c>
      <c r="I445" s="110">
        <f t="shared" si="470"/>
        <v>63.95</v>
      </c>
      <c r="J445" s="144">
        <f t="shared" si="471"/>
        <v>55.27</v>
      </c>
      <c r="K445" s="110">
        <f t="shared" si="472"/>
        <v>63.95</v>
      </c>
      <c r="L445" s="107">
        <f t="shared" si="472"/>
        <v>63.95</v>
      </c>
      <c r="M445" s="65"/>
      <c r="N445" s="80"/>
      <c r="P445" s="108" t="s">
        <v>26</v>
      </c>
      <c r="Q445" s="21">
        <f t="shared" si="473"/>
        <v>4.5258E-2</v>
      </c>
      <c r="R445" s="126">
        <f t="shared" si="474"/>
        <v>588416</v>
      </c>
      <c r="S445" s="68">
        <f t="shared" si="475"/>
        <v>588420</v>
      </c>
      <c r="T445" s="29" t="s">
        <v>27</v>
      </c>
      <c r="U445" s="58">
        <f t="shared" si="476"/>
        <v>1413</v>
      </c>
      <c r="V445" s="110">
        <f t="shared" si="477"/>
        <v>63.95</v>
      </c>
      <c r="W445" s="110">
        <f t="shared" si="478"/>
        <v>63.95</v>
      </c>
      <c r="X445" s="144">
        <f t="shared" si="479"/>
        <v>55.27</v>
      </c>
      <c r="Y445" s="110">
        <f t="shared" si="480"/>
        <v>63.95</v>
      </c>
      <c r="Z445" s="107">
        <f t="shared" si="481"/>
        <v>63.95</v>
      </c>
      <c r="AA445" s="65"/>
      <c r="AB445" s="80"/>
      <c r="AC445" s="10">
        <f t="shared" si="482"/>
        <v>63.95</v>
      </c>
      <c r="AD445" s="10">
        <f t="shared" si="485"/>
        <v>54.36</v>
      </c>
      <c r="AE445" s="10">
        <f t="shared" si="483"/>
        <v>9.5900000000000034</v>
      </c>
      <c r="AF445" s="10">
        <f t="shared" si="486"/>
        <v>8.68</v>
      </c>
    </row>
    <row r="446" spans="2:36" ht="14.1" customHeight="1">
      <c r="B446" s="108" t="s">
        <v>26</v>
      </c>
      <c r="C446" s="21">
        <f t="shared" si="468"/>
        <v>4.5258E-2</v>
      </c>
      <c r="D446" s="126">
        <v>588873</v>
      </c>
      <c r="E446" s="68">
        <v>588884</v>
      </c>
      <c r="F446" s="29" t="s">
        <v>27</v>
      </c>
      <c r="G446" s="58">
        <v>260</v>
      </c>
      <c r="H446" s="110">
        <f t="shared" si="469"/>
        <v>11.77</v>
      </c>
      <c r="I446" s="110">
        <f t="shared" si="470"/>
        <v>11.77</v>
      </c>
      <c r="J446" s="144">
        <f t="shared" si="471"/>
        <v>10.01</v>
      </c>
      <c r="K446" s="110">
        <f t="shared" si="472"/>
        <v>11.77</v>
      </c>
      <c r="L446" s="107">
        <f t="shared" si="472"/>
        <v>11.77</v>
      </c>
      <c r="M446" s="65"/>
      <c r="N446" s="80"/>
      <c r="P446" s="108" t="s">
        <v>26</v>
      </c>
      <c r="Q446" s="21">
        <f t="shared" si="473"/>
        <v>4.5258E-2</v>
      </c>
      <c r="R446" s="126">
        <f t="shared" si="474"/>
        <v>588873</v>
      </c>
      <c r="S446" s="68">
        <f t="shared" si="475"/>
        <v>588884</v>
      </c>
      <c r="T446" s="29" t="s">
        <v>27</v>
      </c>
      <c r="U446" s="58">
        <f t="shared" si="476"/>
        <v>260</v>
      </c>
      <c r="V446" s="110">
        <f t="shared" si="477"/>
        <v>11.77</v>
      </c>
      <c r="W446" s="110">
        <f t="shared" si="478"/>
        <v>11.77</v>
      </c>
      <c r="X446" s="144">
        <f t="shared" si="479"/>
        <v>10.01</v>
      </c>
      <c r="Y446" s="110">
        <f t="shared" si="480"/>
        <v>11.77</v>
      </c>
      <c r="Z446" s="107">
        <f t="shared" si="481"/>
        <v>11.77</v>
      </c>
      <c r="AA446" s="65"/>
      <c r="AB446" s="80"/>
      <c r="AC446" s="10">
        <f t="shared" si="482"/>
        <v>11.77</v>
      </c>
      <c r="AD446" s="10">
        <f t="shared" si="485"/>
        <v>10.01</v>
      </c>
      <c r="AE446" s="10">
        <f t="shared" si="483"/>
        <v>1.7599999999999998</v>
      </c>
      <c r="AF446" s="10">
        <f t="shared" si="486"/>
        <v>1.7599999999999998</v>
      </c>
    </row>
    <row r="447" spans="2:36" ht="14.1" customHeight="1">
      <c r="B447" s="108" t="s">
        <v>26</v>
      </c>
      <c r="C447" s="21">
        <f t="shared" si="468"/>
        <v>4.5258E-2</v>
      </c>
      <c r="D447" s="126">
        <v>588895</v>
      </c>
      <c r="E447" s="68">
        <v>588906</v>
      </c>
      <c r="F447" s="29" t="s">
        <v>27</v>
      </c>
      <c r="G447" s="58">
        <v>650</v>
      </c>
      <c r="H447" s="110">
        <f t="shared" ref="H447:H452" si="487">ROUND(C447*G447,2)</f>
        <v>29.42</v>
      </c>
      <c r="I447" s="110">
        <f t="shared" si="470"/>
        <v>29.42</v>
      </c>
      <c r="J447" s="144">
        <f>H447-AF447</f>
        <v>25.01</v>
      </c>
      <c r="K447" s="110">
        <f t="shared" si="472"/>
        <v>29.42</v>
      </c>
      <c r="L447" s="107">
        <f t="shared" si="472"/>
        <v>29.42</v>
      </c>
      <c r="M447" s="65"/>
      <c r="N447" s="80"/>
      <c r="P447" s="108" t="s">
        <v>26</v>
      </c>
      <c r="Q447" s="21">
        <f t="shared" ref="Q447:S451" si="488">C447</f>
        <v>4.5258E-2</v>
      </c>
      <c r="R447" s="126">
        <f t="shared" si="488"/>
        <v>588895</v>
      </c>
      <c r="S447" s="68">
        <f t="shared" si="488"/>
        <v>588906</v>
      </c>
      <c r="T447" s="29" t="s">
        <v>27</v>
      </c>
      <c r="U447" s="58">
        <f t="shared" ref="U447:Z452" si="489">G447</f>
        <v>650</v>
      </c>
      <c r="V447" s="110">
        <f t="shared" si="489"/>
        <v>29.42</v>
      </c>
      <c r="W447" s="110">
        <f t="shared" si="489"/>
        <v>29.42</v>
      </c>
      <c r="X447" s="144">
        <f t="shared" si="489"/>
        <v>25.01</v>
      </c>
      <c r="Y447" s="110">
        <f t="shared" si="489"/>
        <v>29.42</v>
      </c>
      <c r="Z447" s="107">
        <f t="shared" si="489"/>
        <v>29.42</v>
      </c>
      <c r="AA447" s="65"/>
      <c r="AB447" s="80"/>
      <c r="AC447" s="10">
        <f>H447</f>
        <v>29.42</v>
      </c>
      <c r="AD447" s="10">
        <f t="shared" si="485"/>
        <v>25.01</v>
      </c>
      <c r="AE447" s="10">
        <f>AC447-AD447</f>
        <v>4.41</v>
      </c>
      <c r="AF447" s="10">
        <f t="shared" si="486"/>
        <v>4.41</v>
      </c>
    </row>
    <row r="448" spans="2:36" ht="14.1" customHeight="1">
      <c r="B448" s="108" t="s">
        <v>26</v>
      </c>
      <c r="C448" s="21">
        <f t="shared" si="468"/>
        <v>4.5258E-2</v>
      </c>
      <c r="D448" s="126">
        <v>588932</v>
      </c>
      <c r="E448" s="68">
        <v>588943</v>
      </c>
      <c r="F448" s="29" t="s">
        <v>27</v>
      </c>
      <c r="G448" s="58">
        <v>1362</v>
      </c>
      <c r="H448" s="110">
        <f t="shared" si="487"/>
        <v>61.64</v>
      </c>
      <c r="I448" s="110">
        <f t="shared" si="470"/>
        <v>61.64</v>
      </c>
      <c r="J448" s="144">
        <f>H448-AF448</f>
        <v>52.96</v>
      </c>
      <c r="K448" s="110">
        <f t="shared" si="472"/>
        <v>61.64</v>
      </c>
      <c r="L448" s="107">
        <f t="shared" si="472"/>
        <v>61.64</v>
      </c>
      <c r="M448" s="65"/>
      <c r="N448" s="80"/>
      <c r="P448" s="108" t="s">
        <v>26</v>
      </c>
      <c r="Q448" s="21">
        <f t="shared" si="488"/>
        <v>4.5258E-2</v>
      </c>
      <c r="R448" s="126">
        <f t="shared" si="488"/>
        <v>588932</v>
      </c>
      <c r="S448" s="68">
        <f t="shared" si="488"/>
        <v>588943</v>
      </c>
      <c r="T448" s="29" t="s">
        <v>27</v>
      </c>
      <c r="U448" s="58">
        <f t="shared" si="489"/>
        <v>1362</v>
      </c>
      <c r="V448" s="110">
        <f t="shared" si="489"/>
        <v>61.64</v>
      </c>
      <c r="W448" s="110">
        <f t="shared" si="489"/>
        <v>61.64</v>
      </c>
      <c r="X448" s="144">
        <f t="shared" si="489"/>
        <v>52.96</v>
      </c>
      <c r="Y448" s="110">
        <f t="shared" si="489"/>
        <v>61.64</v>
      </c>
      <c r="Z448" s="107">
        <f t="shared" si="489"/>
        <v>61.64</v>
      </c>
      <c r="AA448" s="65"/>
      <c r="AB448" s="80"/>
      <c r="AC448" s="10">
        <f>H448</f>
        <v>61.64</v>
      </c>
      <c r="AD448" s="10">
        <f t="shared" si="485"/>
        <v>52.4</v>
      </c>
      <c r="AE448" s="10">
        <f>AC448-AD448</f>
        <v>9.240000000000002</v>
      </c>
      <c r="AF448" s="10">
        <f t="shared" si="486"/>
        <v>8.68</v>
      </c>
    </row>
    <row r="449" spans="2:32" ht="14.1" customHeight="1">
      <c r="B449" s="108" t="s">
        <v>26</v>
      </c>
      <c r="C449" s="21">
        <f t="shared" si="468"/>
        <v>4.5258E-2</v>
      </c>
      <c r="D449" s="126">
        <v>588954</v>
      </c>
      <c r="E449" s="68">
        <v>588965</v>
      </c>
      <c r="F449" s="29" t="s">
        <v>27</v>
      </c>
      <c r="G449" s="58">
        <v>1362</v>
      </c>
      <c r="H449" s="110">
        <f t="shared" si="487"/>
        <v>61.64</v>
      </c>
      <c r="I449" s="110">
        <f t="shared" si="470"/>
        <v>61.64</v>
      </c>
      <c r="J449" s="144">
        <f>H449-AF449</f>
        <v>52.96</v>
      </c>
      <c r="K449" s="110">
        <f t="shared" si="472"/>
        <v>61.64</v>
      </c>
      <c r="L449" s="107">
        <f t="shared" si="472"/>
        <v>61.64</v>
      </c>
      <c r="M449" s="65"/>
      <c r="N449" s="80"/>
      <c r="P449" s="108" t="s">
        <v>26</v>
      </c>
      <c r="Q449" s="21">
        <f t="shared" si="488"/>
        <v>4.5258E-2</v>
      </c>
      <c r="R449" s="126">
        <f t="shared" si="488"/>
        <v>588954</v>
      </c>
      <c r="S449" s="68">
        <f t="shared" si="488"/>
        <v>588965</v>
      </c>
      <c r="T449" s="29" t="s">
        <v>27</v>
      </c>
      <c r="U449" s="58">
        <f t="shared" si="489"/>
        <v>1362</v>
      </c>
      <c r="V449" s="110">
        <f t="shared" si="489"/>
        <v>61.64</v>
      </c>
      <c r="W449" s="110">
        <f t="shared" si="489"/>
        <v>61.64</v>
      </c>
      <c r="X449" s="144">
        <f t="shared" si="489"/>
        <v>52.96</v>
      </c>
      <c r="Y449" s="110">
        <f t="shared" si="489"/>
        <v>61.64</v>
      </c>
      <c r="Z449" s="107">
        <f t="shared" si="489"/>
        <v>61.64</v>
      </c>
      <c r="AA449" s="65"/>
      <c r="AB449" s="80"/>
      <c r="AC449" s="10">
        <f>H449</f>
        <v>61.64</v>
      </c>
      <c r="AD449" s="10">
        <f t="shared" si="485"/>
        <v>52.4</v>
      </c>
      <c r="AE449" s="10">
        <f>AC449-AD449</f>
        <v>9.240000000000002</v>
      </c>
      <c r="AF449" s="10">
        <f t="shared" si="486"/>
        <v>8.68</v>
      </c>
    </row>
    <row r="450" spans="2:32" ht="14.1" customHeight="1">
      <c r="B450" s="108" t="s">
        <v>26</v>
      </c>
      <c r="C450" s="21">
        <f t="shared" si="468"/>
        <v>4.5258E-2</v>
      </c>
      <c r="D450" s="126">
        <v>588976</v>
      </c>
      <c r="E450" s="68">
        <v>588980</v>
      </c>
      <c r="F450" s="29" t="s">
        <v>27</v>
      </c>
      <c r="G450" s="58">
        <v>1824</v>
      </c>
      <c r="H450" s="110">
        <f t="shared" si="487"/>
        <v>82.55</v>
      </c>
      <c r="I450" s="110">
        <f t="shared" si="470"/>
        <v>82.55</v>
      </c>
      <c r="J450" s="144">
        <f>H450-AF450</f>
        <v>73.87</v>
      </c>
      <c r="K450" s="110">
        <f t="shared" si="472"/>
        <v>82.55</v>
      </c>
      <c r="L450" s="107">
        <f t="shared" si="472"/>
        <v>82.55</v>
      </c>
      <c r="M450" s="65"/>
      <c r="N450" s="80"/>
      <c r="P450" s="108" t="s">
        <v>26</v>
      </c>
      <c r="Q450" s="21">
        <f t="shared" si="488"/>
        <v>4.5258E-2</v>
      </c>
      <c r="R450" s="126">
        <f t="shared" si="488"/>
        <v>588976</v>
      </c>
      <c r="S450" s="68">
        <f t="shared" si="488"/>
        <v>588980</v>
      </c>
      <c r="T450" s="29" t="s">
        <v>27</v>
      </c>
      <c r="U450" s="58">
        <f t="shared" si="489"/>
        <v>1824</v>
      </c>
      <c r="V450" s="110">
        <f t="shared" si="489"/>
        <v>82.55</v>
      </c>
      <c r="W450" s="110">
        <f t="shared" si="489"/>
        <v>82.55</v>
      </c>
      <c r="X450" s="144">
        <f t="shared" si="489"/>
        <v>73.87</v>
      </c>
      <c r="Y450" s="110">
        <f t="shared" si="489"/>
        <v>82.55</v>
      </c>
      <c r="Z450" s="107">
        <f t="shared" si="489"/>
        <v>82.55</v>
      </c>
      <c r="AA450" s="65"/>
      <c r="AB450" s="80"/>
      <c r="AC450" s="10">
        <f>H450</f>
        <v>82.55</v>
      </c>
      <c r="AD450" s="10">
        <f t="shared" si="485"/>
        <v>70.17</v>
      </c>
      <c r="AE450" s="10">
        <f>AC450-AD450</f>
        <v>12.379999999999995</v>
      </c>
      <c r="AF450" s="10">
        <f t="shared" si="486"/>
        <v>8.68</v>
      </c>
    </row>
    <row r="451" spans="2:32" ht="14.1" customHeight="1">
      <c r="B451" s="108" t="s">
        <v>26</v>
      </c>
      <c r="C451" s="21">
        <f t="shared" si="468"/>
        <v>4.5258E-2</v>
      </c>
      <c r="D451" s="128">
        <v>589853</v>
      </c>
      <c r="E451" s="68">
        <v>589864</v>
      </c>
      <c r="F451" s="29" t="s">
        <v>27</v>
      </c>
      <c r="G451" s="58">
        <v>650</v>
      </c>
      <c r="H451" s="110">
        <f t="shared" si="487"/>
        <v>29.42</v>
      </c>
      <c r="I451" s="110">
        <f t="shared" si="470"/>
        <v>29.42</v>
      </c>
      <c r="J451" s="110">
        <f t="shared" si="470"/>
        <v>29.42</v>
      </c>
      <c r="K451" s="110">
        <f t="shared" si="472"/>
        <v>29.42</v>
      </c>
      <c r="L451" s="107">
        <f t="shared" si="472"/>
        <v>29.42</v>
      </c>
      <c r="M451" s="65"/>
      <c r="N451" s="80"/>
      <c r="P451" s="108" t="s">
        <v>26</v>
      </c>
      <c r="Q451" s="21">
        <f t="shared" si="488"/>
        <v>4.5258E-2</v>
      </c>
      <c r="R451" s="128">
        <f t="shared" si="488"/>
        <v>589853</v>
      </c>
      <c r="S451" s="68">
        <f t="shared" si="488"/>
        <v>589864</v>
      </c>
      <c r="T451" s="29" t="s">
        <v>27</v>
      </c>
      <c r="U451" s="58">
        <f t="shared" si="489"/>
        <v>650</v>
      </c>
      <c r="V451" s="110">
        <f t="shared" si="489"/>
        <v>29.42</v>
      </c>
      <c r="W451" s="110">
        <f t="shared" si="489"/>
        <v>29.42</v>
      </c>
      <c r="X451" s="111">
        <f t="shared" si="489"/>
        <v>29.42</v>
      </c>
      <c r="Y451" s="110">
        <f t="shared" si="489"/>
        <v>29.42</v>
      </c>
      <c r="Z451" s="107">
        <f t="shared" si="489"/>
        <v>29.42</v>
      </c>
      <c r="AA451" s="65"/>
      <c r="AB451" s="80"/>
      <c r="AC451" s="10"/>
      <c r="AD451" s="10"/>
      <c r="AE451" s="10"/>
      <c r="AF451" s="10"/>
    </row>
    <row r="452" spans="2:32" ht="14.1" customHeight="1">
      <c r="B452" s="108" t="s">
        <v>26</v>
      </c>
      <c r="C452" s="21">
        <f t="shared" si="468"/>
        <v>4.5258E-2</v>
      </c>
      <c r="D452" s="126">
        <v>589875</v>
      </c>
      <c r="E452" s="68">
        <v>589886</v>
      </c>
      <c r="F452" s="29" t="s">
        <v>27</v>
      </c>
      <c r="G452" s="58">
        <v>2000</v>
      </c>
      <c r="H452" s="110">
        <f t="shared" si="487"/>
        <v>90.52</v>
      </c>
      <c r="I452" s="110">
        <f t="shared" si="470"/>
        <v>90.52</v>
      </c>
      <c r="J452" s="127">
        <f>H452-AF452</f>
        <v>81.84</v>
      </c>
      <c r="K452" s="110">
        <f t="shared" si="472"/>
        <v>90.52</v>
      </c>
      <c r="L452" s="107">
        <f t="shared" si="472"/>
        <v>90.52</v>
      </c>
      <c r="M452" s="65"/>
      <c r="N452" s="80"/>
      <c r="P452" s="108" t="s">
        <v>26</v>
      </c>
      <c r="Q452" s="21">
        <f t="shared" ref="Q452" si="490">C452</f>
        <v>4.5258E-2</v>
      </c>
      <c r="R452" s="126">
        <f t="shared" ref="R452" si="491">D452</f>
        <v>589875</v>
      </c>
      <c r="S452" s="68">
        <f t="shared" ref="S452" si="492">E452</f>
        <v>589886</v>
      </c>
      <c r="T452" s="29" t="s">
        <v>27</v>
      </c>
      <c r="U452" s="58">
        <f t="shared" ref="U452" si="493">G452</f>
        <v>2000</v>
      </c>
      <c r="V452" s="110">
        <f t="shared" ref="V452" si="494">H452</f>
        <v>90.52</v>
      </c>
      <c r="W452" s="110">
        <f t="shared" ref="W452" si="495">I452</f>
        <v>90.52</v>
      </c>
      <c r="X452" s="144">
        <f t="shared" si="489"/>
        <v>81.84</v>
      </c>
      <c r="Y452" s="110">
        <f t="shared" ref="Y452" si="496">K452</f>
        <v>90.52</v>
      </c>
      <c r="Z452" s="107">
        <f t="shared" ref="Z452" si="497">L452</f>
        <v>90.52</v>
      </c>
      <c r="AA452" s="65"/>
      <c r="AB452" s="80"/>
      <c r="AC452" s="10">
        <f>H452</f>
        <v>90.52</v>
      </c>
      <c r="AD452" s="10">
        <f t="shared" ref="AD452" si="498">ROUNDUP(+AC452*0.85,2)</f>
        <v>76.95</v>
      </c>
      <c r="AE452" s="10">
        <f>AC452-AD452</f>
        <v>13.569999999999993</v>
      </c>
      <c r="AF452" s="10">
        <f t="shared" ref="AF452" si="499">IF(+AE452&lt;+$AF$433,+AE452,+$AF$433)</f>
        <v>8.68</v>
      </c>
    </row>
    <row r="453" spans="2:32" ht="14.1" customHeight="1">
      <c r="B453" s="108" t="s">
        <v>28</v>
      </c>
      <c r="C453" s="21">
        <f>$AD$432</f>
        <v>3.3739999999999999E-2</v>
      </c>
      <c r="D453" s="109">
        <v>588910</v>
      </c>
      <c r="E453" s="68">
        <v>588921</v>
      </c>
      <c r="F453" s="29" t="s">
        <v>29</v>
      </c>
      <c r="G453" s="58">
        <v>10</v>
      </c>
      <c r="H453" s="110">
        <f t="shared" si="469"/>
        <v>0.34</v>
      </c>
      <c r="I453" s="110">
        <f t="shared" si="470"/>
        <v>0.34</v>
      </c>
      <c r="J453" s="110">
        <f>$H453</f>
        <v>0.34</v>
      </c>
      <c r="K453" s="110">
        <f t="shared" si="472"/>
        <v>0.34</v>
      </c>
      <c r="L453" s="107">
        <f t="shared" si="472"/>
        <v>0.34</v>
      </c>
      <c r="M453" s="65"/>
      <c r="N453" s="80"/>
      <c r="P453" s="108" t="s">
        <v>28</v>
      </c>
      <c r="Q453" s="21">
        <f t="shared" si="473"/>
        <v>3.3739999999999999E-2</v>
      </c>
      <c r="R453" s="109">
        <f t="shared" si="474"/>
        <v>588910</v>
      </c>
      <c r="S453" s="68">
        <f t="shared" si="475"/>
        <v>588921</v>
      </c>
      <c r="T453" s="29" t="s">
        <v>29</v>
      </c>
      <c r="U453" s="58">
        <f t="shared" si="476"/>
        <v>10</v>
      </c>
      <c r="V453" s="110">
        <f t="shared" si="477"/>
        <v>0.34</v>
      </c>
      <c r="W453" s="110">
        <f t="shared" si="478"/>
        <v>0.34</v>
      </c>
      <c r="X453" s="110">
        <f t="shared" si="479"/>
        <v>0.34</v>
      </c>
      <c r="Y453" s="110">
        <f t="shared" si="480"/>
        <v>0.34</v>
      </c>
      <c r="Z453" s="107">
        <f t="shared" si="481"/>
        <v>0.34</v>
      </c>
      <c r="AA453" s="65"/>
      <c r="AB453" s="80"/>
    </row>
    <row r="454" spans="2:32" ht="13.5" customHeight="1">
      <c r="B454" s="34"/>
      <c r="C454" s="97"/>
      <c r="D454" s="172"/>
      <c r="E454" s="99"/>
      <c r="F454" s="35"/>
      <c r="G454" s="100"/>
      <c r="H454" s="210"/>
      <c r="I454" s="210"/>
      <c r="J454" s="102"/>
      <c r="K454" s="210"/>
      <c r="L454" s="211"/>
      <c r="M454" s="5"/>
      <c r="N454" s="29"/>
      <c r="P454" s="34"/>
      <c r="Q454" s="97"/>
      <c r="R454" s="172"/>
      <c r="S454" s="99"/>
      <c r="T454" s="35"/>
      <c r="U454" s="100"/>
      <c r="V454" s="210"/>
      <c r="W454" s="210"/>
      <c r="X454" s="102"/>
      <c r="Y454" s="210"/>
      <c r="Z454" s="211"/>
      <c r="AA454" s="5"/>
      <c r="AB454" s="29"/>
    </row>
    <row r="455" spans="2:32" ht="13.5" customHeight="1">
      <c r="C455" s="1"/>
      <c r="Q455" s="1"/>
    </row>
  </sheetData>
  <mergeCells count="114">
    <mergeCell ref="B6:G6"/>
    <mergeCell ref="I6:J6"/>
    <mergeCell ref="K6:L6"/>
    <mergeCell ref="P6:U6"/>
    <mergeCell ref="W6:X6"/>
    <mergeCell ref="Y6:Z6"/>
    <mergeCell ref="B35:G35"/>
    <mergeCell ref="I35:J35"/>
    <mergeCell ref="K35:L35"/>
    <mergeCell ref="P35:U35"/>
    <mergeCell ref="W35:X35"/>
    <mergeCell ref="Y35:Z35"/>
    <mergeCell ref="B23:G23"/>
    <mergeCell ref="I23:J23"/>
    <mergeCell ref="K23:L23"/>
    <mergeCell ref="P23:U23"/>
    <mergeCell ref="W23:X23"/>
    <mergeCell ref="Y23:Z23"/>
    <mergeCell ref="B84:G84"/>
    <mergeCell ref="I84:J84"/>
    <mergeCell ref="K84:L84"/>
    <mergeCell ref="P84:U84"/>
    <mergeCell ref="W84:X84"/>
    <mergeCell ref="Y84:Z84"/>
    <mergeCell ref="B54:G54"/>
    <mergeCell ref="I54:J54"/>
    <mergeCell ref="K54:L54"/>
    <mergeCell ref="P54:U54"/>
    <mergeCell ref="W54:X54"/>
    <mergeCell ref="Y54:Z54"/>
    <mergeCell ref="B168:G168"/>
    <mergeCell ref="I168:J168"/>
    <mergeCell ref="K168:L168"/>
    <mergeCell ref="P168:U168"/>
    <mergeCell ref="W168:X168"/>
    <mergeCell ref="Y168:Z168"/>
    <mergeCell ref="B111:G111"/>
    <mergeCell ref="I111:J111"/>
    <mergeCell ref="K111:L111"/>
    <mergeCell ref="P111:U111"/>
    <mergeCell ref="W111:X111"/>
    <mergeCell ref="Y111:Z111"/>
    <mergeCell ref="B235:G235"/>
    <mergeCell ref="I235:J235"/>
    <mergeCell ref="K235:L235"/>
    <mergeCell ref="P235:U235"/>
    <mergeCell ref="W235:X235"/>
    <mergeCell ref="Y235:Z235"/>
    <mergeCell ref="B206:G206"/>
    <mergeCell ref="I206:J206"/>
    <mergeCell ref="K206:L206"/>
    <mergeCell ref="P206:U206"/>
    <mergeCell ref="W206:X206"/>
    <mergeCell ref="Y206:Z206"/>
    <mergeCell ref="B278:G278"/>
    <mergeCell ref="I278:J278"/>
    <mergeCell ref="K278:L278"/>
    <mergeCell ref="P278:U278"/>
    <mergeCell ref="W278:X278"/>
    <mergeCell ref="Y278:Z278"/>
    <mergeCell ref="B244:G244"/>
    <mergeCell ref="I244:J244"/>
    <mergeCell ref="K244:L244"/>
    <mergeCell ref="P244:U244"/>
    <mergeCell ref="W244:X244"/>
    <mergeCell ref="Y244:Z244"/>
    <mergeCell ref="B314:G314"/>
    <mergeCell ref="I314:J314"/>
    <mergeCell ref="K314:L314"/>
    <mergeCell ref="P314:U314"/>
    <mergeCell ref="W314:X314"/>
    <mergeCell ref="Y314:Z314"/>
    <mergeCell ref="B297:G297"/>
    <mergeCell ref="I297:J297"/>
    <mergeCell ref="K297:L297"/>
    <mergeCell ref="P297:U297"/>
    <mergeCell ref="W297:X297"/>
    <mergeCell ref="Y297:Z297"/>
    <mergeCell ref="B363:G363"/>
    <mergeCell ref="I363:J363"/>
    <mergeCell ref="K363:L363"/>
    <mergeCell ref="P363:U363"/>
    <mergeCell ref="W363:X363"/>
    <mergeCell ref="Y363:Z363"/>
    <mergeCell ref="B353:G353"/>
    <mergeCell ref="I353:J353"/>
    <mergeCell ref="K353:L353"/>
    <mergeCell ref="P353:U353"/>
    <mergeCell ref="W353:X353"/>
    <mergeCell ref="Y353:Z353"/>
    <mergeCell ref="B384:G384"/>
    <mergeCell ref="I384:J384"/>
    <mergeCell ref="K384:L384"/>
    <mergeCell ref="P384:U384"/>
    <mergeCell ref="W384:X384"/>
    <mergeCell ref="Y384:Z384"/>
    <mergeCell ref="B375:G375"/>
    <mergeCell ref="I375:J375"/>
    <mergeCell ref="K375:L375"/>
    <mergeCell ref="P375:U375"/>
    <mergeCell ref="W375:X375"/>
    <mergeCell ref="Y375:Z375"/>
    <mergeCell ref="B432:G432"/>
    <mergeCell ref="I432:J432"/>
    <mergeCell ref="K432:L432"/>
    <mergeCell ref="P432:U432"/>
    <mergeCell ref="W432:X432"/>
    <mergeCell ref="Y432:Z432"/>
    <mergeCell ref="B394:G394"/>
    <mergeCell ref="I394:J394"/>
    <mergeCell ref="K394:L394"/>
    <mergeCell ref="P394:U394"/>
    <mergeCell ref="W394:X394"/>
    <mergeCell ref="Y394:Z394"/>
  </mergeCells>
  <phoneticPr fontId="12" type="noConversion"/>
  <printOptions horizontalCentered="1"/>
  <pageMargins left="0.27559055118110237" right="0.27559055118110237" top="0.39370078740157483" bottom="0" header="0" footer="0.27559055118110237"/>
  <pageSetup paperSize="9" scale="87" orientation="portrait" horizontalDpi="1200" verticalDpi="1200" r:id="rId1"/>
  <headerFooter alignWithMargins="0">
    <oddFooter>&amp;R&amp;"Arial,Standaard"&amp;10 01-02-2019</oddFooter>
  </headerFooter>
  <rowBreaks count="8" manualBreakCount="8">
    <brk id="51" max="27" man="1"/>
    <brk id="107" max="27" man="1"/>
    <brk id="163" max="27" man="1"/>
    <brk id="202" max="16383" man="1"/>
    <brk id="240" max="16383" man="1"/>
    <brk id="292" max="16383" man="1"/>
    <brk id="348" max="27" man="1"/>
    <brk id="390" max="27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</vt:lpstr>
      <vt:lpstr>A!Afdrukbereik</vt:lpstr>
    </vt:vector>
  </TitlesOfParts>
  <Company>R.I.Z.I.V. - I.N.A.M.I.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pdc1327</dc:creator>
  <cp:lastModifiedBy>ASGB</cp:lastModifiedBy>
  <cp:lastPrinted>2017-11-17T10:57:54Z</cp:lastPrinted>
  <dcterms:created xsi:type="dcterms:W3CDTF">2001-03-09T10:27:07Z</dcterms:created>
  <dcterms:modified xsi:type="dcterms:W3CDTF">2019-01-24T14:25:16Z</dcterms:modified>
</cp:coreProperties>
</file>